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 3" sheetId="1" r:id="rId1"/>
  </sheets>
  <definedNames>
    <definedName name="_xlnm.Print_Titles" localSheetId="0">'Приложение 3'!$19:$21</definedName>
    <definedName name="_xlnm.Print_Area" localSheetId="0">'Приложение 3'!$A$17:$AL$96</definedName>
  </definedNames>
  <calcPr fullCalcOnLoad="1"/>
</workbook>
</file>

<file path=xl/sharedStrings.xml><?xml version="1.0" encoding="utf-8"?>
<sst xmlns="http://schemas.openxmlformats.org/spreadsheetml/2006/main" count="231" uniqueCount="87">
  <si>
    <t>Приложение 6</t>
  </si>
  <si>
    <t>и на плановый период 2009 и 2010 годов"</t>
  </si>
  <si>
    <t>№ 56-З от 07.07.2008</t>
  </si>
  <si>
    <t>5310221</t>
  </si>
  <si>
    <t xml:space="preserve">   </t>
  </si>
  <si>
    <t>Наименование показателя</t>
  </si>
  <si>
    <t>№ 20-З от 04.04.2008</t>
  </si>
  <si>
    <t>№ 73-З от 02.10.2008</t>
  </si>
  <si>
    <t>№ 13-З от 05.03.2008</t>
  </si>
  <si>
    <t>065 00 00</t>
  </si>
  <si>
    <t>065 02 00</t>
  </si>
  <si>
    <t>002 23 00</t>
  </si>
  <si>
    <t>002 00 00</t>
  </si>
  <si>
    <t>002 01 00</t>
  </si>
  <si>
    <t>012</t>
  </si>
  <si>
    <t>002 04 00</t>
  </si>
  <si>
    <t>002 09 00</t>
  </si>
  <si>
    <t>002 10 00</t>
  </si>
  <si>
    <t>007</t>
  </si>
  <si>
    <t>№184-З от 29.12.2007</t>
  </si>
  <si>
    <t>Изменения (+/-)</t>
  </si>
  <si>
    <t>500</t>
  </si>
  <si>
    <t>002 08 00</t>
  </si>
  <si>
    <t>Изменения (+-)</t>
  </si>
  <si>
    <t xml:space="preserve">к Закону Брянской области </t>
  </si>
  <si>
    <t>"Об областном бюджете на 2008 год</t>
  </si>
  <si>
    <t>ЦСР</t>
  </si>
  <si>
    <t>ВР</t>
  </si>
  <si>
    <t>Сумма</t>
  </si>
  <si>
    <t>1</t>
  </si>
  <si>
    <t>2</t>
  </si>
  <si>
    <t>4</t>
  </si>
  <si>
    <t>5</t>
  </si>
  <si>
    <t>7</t>
  </si>
  <si>
    <t xml:space="preserve"> Изменения (+/-)</t>
  </si>
  <si>
    <t>№ 39-З от 05.06.2008</t>
  </si>
  <si>
    <t>№ 104-З от 01.12.2008</t>
  </si>
  <si>
    <t>Изменения</t>
  </si>
  <si>
    <t>изменение</t>
  </si>
  <si>
    <t>Закон</t>
  </si>
  <si>
    <t>№ 31-З от 05.05.2008</t>
  </si>
  <si>
    <t xml:space="preserve">"О внесении изменений в Закон </t>
  </si>
  <si>
    <t xml:space="preserve">Брянской области "Об областном бюджете </t>
  </si>
  <si>
    <t>на 2008 год и на плановый период</t>
  </si>
  <si>
    <t>2009 и 2010 годов"</t>
  </si>
  <si>
    <t>001 00 00</t>
  </si>
  <si>
    <t>001 40 00</t>
  </si>
  <si>
    <t>без фед.</t>
  </si>
  <si>
    <t>020,900</t>
  </si>
  <si>
    <t>003,900</t>
  </si>
  <si>
    <t>без нераспределенных</t>
  </si>
  <si>
    <t>№ 64-З от 06.08.2008</t>
  </si>
  <si>
    <t>522 33 01</t>
  </si>
  <si>
    <t>Утверждено</t>
  </si>
  <si>
    <t>002 03 00</t>
  </si>
  <si>
    <t xml:space="preserve">    за 2009 год </t>
  </si>
  <si>
    <t>К решению Яловского Совета народных депутатов</t>
  </si>
  <si>
    <t>531 00 00</t>
  </si>
  <si>
    <t>531 02 00</t>
  </si>
  <si>
    <t>531 02 14</t>
  </si>
  <si>
    <t>020 00 02</t>
  </si>
  <si>
    <t>№ 94-З от 11.11.2008</t>
  </si>
  <si>
    <t>№ 6-З от 11.02.2008</t>
  </si>
  <si>
    <t>522 00 00</t>
  </si>
  <si>
    <t>522 33 00</t>
  </si>
  <si>
    <t>822 00 00</t>
  </si>
  <si>
    <t>822 13 00</t>
  </si>
  <si>
    <t>013</t>
  </si>
  <si>
    <t>002 24 00</t>
  </si>
  <si>
    <t>002 20 00</t>
  </si>
  <si>
    <t>Яловское сельское поселение</t>
  </si>
  <si>
    <t xml:space="preserve"> "О бюджете Яловского сельского поселения </t>
  </si>
  <si>
    <t>01</t>
  </si>
  <si>
    <t>Приложение 2</t>
  </si>
  <si>
    <t xml:space="preserve">Наименование </t>
  </si>
  <si>
    <t>Всего</t>
  </si>
  <si>
    <t>в том числе:</t>
  </si>
  <si>
    <t>муниципальные служащие</t>
  </si>
  <si>
    <t>работники не являющиеся муниципальными служащими</t>
  </si>
  <si>
    <t>из местного бюджета,   тыс.руб</t>
  </si>
  <si>
    <t>из областного бюджета,   тыс.руб</t>
  </si>
  <si>
    <t>Л.В.Герасименко</t>
  </si>
  <si>
    <t>Главный бухгалтер:</t>
  </si>
  <si>
    <t>Фактическая численность на 01.01.17г., ед.</t>
  </si>
  <si>
    <t>Сведения о численности муниципальных служащих и работников органов местного самоуправления Колюдовского сельского поселения за 1 квартал 2017 года</t>
  </si>
  <si>
    <t>Начисленная за 1 квартал 2017г. заработная плата (ст.211),  тыс.руб</t>
  </si>
  <si>
    <t>Фактическая численность на 01.04.17г., ед.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</si>
</sst>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.##0.0"/>
    <numFmt numFmtId="170" formatCode="0.0"/>
  </numFmts>
  <fonts count="5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top" wrapText="1" shrinkToFit="1"/>
    </xf>
    <xf numFmtId="0" fontId="1" fillId="0" borderId="0" xfId="0" applyFont="1" applyFill="1" applyBorder="1" applyAlignment="1">
      <alignment wrapText="1"/>
    </xf>
    <xf numFmtId="0" fontId="7" fillId="0" borderId="0" xfId="53" applyFont="1">
      <alignment/>
      <protection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9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right" vertical="top" shrinkToFit="1"/>
    </xf>
    <xf numFmtId="170" fontId="2" fillId="0" borderId="10" xfId="0" applyNumberFormat="1" applyFont="1" applyFill="1" applyBorder="1" applyAlignment="1" applyProtection="1">
      <alignment horizontal="right" vertical="top" shrinkToFit="1"/>
      <protection locked="0"/>
    </xf>
    <xf numFmtId="49" fontId="10" fillId="0" borderId="10" xfId="0" applyNumberFormat="1" applyFont="1" applyFill="1" applyBorder="1" applyAlignment="1">
      <alignment horizontal="right" vertical="top" wrapText="1"/>
    </xf>
    <xf numFmtId="1" fontId="2" fillId="0" borderId="10" xfId="0" applyNumberFormat="1" applyFont="1" applyFill="1" applyBorder="1" applyAlignment="1" applyProtection="1">
      <alignment horizontal="right" vertical="top" shrinkToFit="1"/>
      <protection locked="0"/>
    </xf>
    <xf numFmtId="168" fontId="11" fillId="0" borderId="10" xfId="0" applyNumberFormat="1" applyFont="1" applyFill="1" applyBorder="1" applyAlignment="1" applyProtection="1">
      <alignment horizontal="right" vertical="top" shrinkToFit="1"/>
      <protection locked="0"/>
    </xf>
    <xf numFmtId="170" fontId="11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0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49" fontId="10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13" fillId="0" borderId="10" xfId="0" applyFont="1" applyFill="1" applyBorder="1" applyAlignment="1">
      <alignment horizontal="center" vertical="center" shrinkToFit="1"/>
    </xf>
    <xf numFmtId="49" fontId="13" fillId="0" borderId="10" xfId="0" applyNumberFormat="1" applyFont="1" applyFill="1" applyBorder="1" applyAlignment="1">
      <alignment horizontal="center" vertical="center" shrinkToFit="1"/>
    </xf>
    <xf numFmtId="170" fontId="3" fillId="0" borderId="10" xfId="0" applyNumberFormat="1" applyFont="1" applyFill="1" applyBorder="1" applyAlignment="1" applyProtection="1">
      <alignment horizontal="center" vertical="top" shrinkToFit="1"/>
      <protection locked="0"/>
    </xf>
    <xf numFmtId="170" fontId="1" fillId="0" borderId="10" xfId="0" applyNumberFormat="1" applyFont="1" applyFill="1" applyBorder="1" applyAlignment="1" applyProtection="1">
      <alignment horizontal="center" vertical="top" shrinkToFit="1"/>
      <protection locked="0"/>
    </xf>
    <xf numFmtId="1" fontId="1" fillId="0" borderId="10" xfId="0" applyNumberFormat="1" applyFont="1" applyFill="1" applyBorder="1" applyAlignment="1" applyProtection="1">
      <alignment horizontal="center" vertical="top" shrinkToFit="1"/>
      <protection locked="0"/>
    </xf>
    <xf numFmtId="170" fontId="16" fillId="0" borderId="10" xfId="0" applyNumberFormat="1" applyFont="1" applyFill="1" applyBorder="1" applyAlignment="1" applyProtection="1">
      <alignment horizontal="center" vertical="top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170" fontId="3" fillId="0" borderId="10" xfId="0" applyNumberFormat="1" applyFont="1" applyFill="1" applyBorder="1" applyAlignment="1">
      <alignment horizontal="center" vertical="top" shrinkToFit="1"/>
    </xf>
    <xf numFmtId="170" fontId="3" fillId="0" borderId="10" xfId="0" applyNumberFormat="1" applyFont="1" applyFill="1" applyBorder="1" applyAlignment="1">
      <alignment horizontal="center" vertical="top" wrapText="1"/>
    </xf>
    <xf numFmtId="170" fontId="1" fillId="0" borderId="10" xfId="0" applyNumberFormat="1" applyFont="1" applyFill="1" applyBorder="1" applyAlignment="1">
      <alignment horizontal="center" vertical="top" shrinkToFit="1"/>
    </xf>
    <xf numFmtId="49" fontId="1" fillId="0" borderId="11" xfId="0" applyNumberFormat="1" applyFont="1" applyFill="1" applyBorder="1" applyAlignment="1">
      <alignment horizontal="center" vertical="top" wrapText="1"/>
    </xf>
    <xf numFmtId="49" fontId="15" fillId="0" borderId="12" xfId="0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170" fontId="1" fillId="0" borderId="11" xfId="0" applyNumberFormat="1" applyFont="1" applyFill="1" applyBorder="1" applyAlignment="1">
      <alignment horizontal="center" vertical="top" wrapText="1"/>
    </xf>
    <xf numFmtId="170" fontId="15" fillId="0" borderId="12" xfId="0" applyNumberFormat="1" applyFont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center" vertical="center" wrapText="1" shrinkToFit="1"/>
    </xf>
    <xf numFmtId="0" fontId="12" fillId="0" borderId="17" xfId="0" applyFont="1" applyBorder="1" applyAlignment="1">
      <alignment horizontal="center" vertical="center" shrinkToFit="1"/>
    </xf>
    <xf numFmtId="49" fontId="9" fillId="0" borderId="18" xfId="0" applyNumberFormat="1" applyFont="1" applyFill="1" applyBorder="1" applyAlignment="1">
      <alignment horizontal="center" vertical="center" wrapText="1" shrinkToFit="1"/>
    </xf>
    <xf numFmtId="0" fontId="12" fillId="0" borderId="19" xfId="0" applyFont="1" applyBorder="1" applyAlignment="1">
      <alignment horizontal="center" vertical="center" shrinkToFit="1"/>
    </xf>
    <xf numFmtId="49" fontId="9" fillId="0" borderId="20" xfId="0" applyNumberFormat="1" applyFont="1" applyFill="1" applyBorder="1" applyAlignment="1">
      <alignment horizontal="center" vertical="center" wrapText="1" shrinkToFit="1"/>
    </xf>
    <xf numFmtId="0" fontId="12" fillId="0" borderId="21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top" shrinkToFit="1"/>
      <protection locked="0"/>
    </xf>
    <xf numFmtId="49" fontId="3" fillId="0" borderId="12" xfId="0" applyNumberFormat="1" applyFont="1" applyFill="1" applyBorder="1" applyAlignment="1" applyProtection="1">
      <alignment horizontal="center" vertical="top" shrinkToFit="1"/>
      <protection locked="0"/>
    </xf>
    <xf numFmtId="170" fontId="3" fillId="0" borderId="11" xfId="0" applyNumberFormat="1" applyFont="1" applyFill="1" applyBorder="1" applyAlignment="1" applyProtection="1">
      <alignment horizontal="center" vertical="top" shrinkToFit="1"/>
      <protection locked="0"/>
    </xf>
    <xf numFmtId="170" fontId="3" fillId="0" borderId="12" xfId="0" applyNumberFormat="1" applyFont="1" applyFill="1" applyBorder="1" applyAlignment="1" applyProtection="1">
      <alignment horizontal="center" vertical="top" shrinkToFit="1"/>
      <protection locked="0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53" applyFont="1" applyAlignment="1">
      <alignment horizontal="right"/>
      <protection/>
    </xf>
    <xf numFmtId="49" fontId="1" fillId="0" borderId="11" xfId="0" applyNumberFormat="1" applyFont="1" applyFill="1" applyBorder="1" applyAlignment="1" applyProtection="1">
      <alignment horizontal="center" vertical="top" shrinkToFit="1"/>
      <protection locked="0"/>
    </xf>
    <xf numFmtId="49" fontId="1" fillId="0" borderId="12" xfId="0" applyNumberFormat="1" applyFont="1" applyFill="1" applyBorder="1" applyAlignment="1" applyProtection="1">
      <alignment horizontal="center" vertical="top" shrinkToFit="1"/>
      <protection locked="0"/>
    </xf>
    <xf numFmtId="0" fontId="13" fillId="0" borderId="11" xfId="0" applyFont="1" applyFill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49" fontId="9" fillId="0" borderId="13" xfId="0" applyNumberFormat="1" applyFont="1" applyFill="1" applyBorder="1" applyAlignment="1">
      <alignment horizontal="center" vertical="center" wrapText="1" shrinkToFit="1"/>
    </xf>
    <xf numFmtId="49" fontId="9" fillId="0" borderId="14" xfId="0" applyNumberFormat="1" applyFont="1" applyFill="1" applyBorder="1" applyAlignment="1">
      <alignment horizontal="center" vertical="center" wrapText="1" shrinkToFit="1"/>
    </xf>
    <xf numFmtId="49" fontId="9" fillId="0" borderId="15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shrinkToFit="1"/>
    </xf>
    <xf numFmtId="2" fontId="1" fillId="0" borderId="10" xfId="0" applyNumberFormat="1" applyFont="1" applyFill="1" applyBorder="1" applyAlignment="1" applyProtection="1">
      <alignment horizontal="center" vertical="top" shrinkToFit="1"/>
      <protection locked="0"/>
    </xf>
    <xf numFmtId="2" fontId="3" fillId="0" borderId="10" xfId="0" applyNumberFormat="1" applyFont="1" applyFill="1" applyBorder="1" applyAlignment="1" applyProtection="1">
      <alignment horizontal="center" vertical="top" shrinkToFi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8 трансфер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97"/>
  <sheetViews>
    <sheetView showGridLines="0" tabSelected="1" zoomScale="85" zoomScaleNormal="85" zoomScaleSheetLayoutView="75" zoomScalePageLayoutView="0" workbookViewId="0" topLeftCell="A13">
      <selection activeCell="AP99" sqref="AP99"/>
    </sheetView>
  </sheetViews>
  <sheetFormatPr defaultColWidth="9.00390625" defaultRowHeight="12.75"/>
  <cols>
    <col min="1" max="1" width="26.25390625" style="1" customWidth="1"/>
    <col min="2" max="2" width="7.25390625" style="1" hidden="1" customWidth="1"/>
    <col min="3" max="3" width="7.125" style="1" customWidth="1"/>
    <col min="4" max="4" width="6.75390625" style="1" customWidth="1"/>
    <col min="5" max="5" width="11.375" style="1" hidden="1" customWidth="1"/>
    <col min="6" max="6" width="5.375" style="1" hidden="1" customWidth="1"/>
    <col min="7" max="7" width="13.125" style="1" hidden="1" customWidth="1"/>
    <col min="8" max="8" width="11.375" style="1" hidden="1" customWidth="1"/>
    <col min="9" max="9" width="14.00390625" style="1" hidden="1" customWidth="1"/>
    <col min="10" max="10" width="11.375" style="1" hidden="1" customWidth="1"/>
    <col min="11" max="32" width="18.875" style="1" hidden="1" customWidth="1"/>
    <col min="33" max="33" width="17.00390625" style="1" hidden="1" customWidth="1"/>
    <col min="34" max="34" width="8.625" style="1" customWidth="1"/>
    <col min="35" max="35" width="5.00390625" style="1" customWidth="1"/>
    <col min="36" max="36" width="14.125" style="1" customWidth="1"/>
    <col min="37" max="37" width="12.125" style="1" customWidth="1"/>
    <col min="38" max="38" width="13.00390625" style="1" customWidth="1"/>
    <col min="39" max="16384" width="9.125" style="1" customWidth="1"/>
  </cols>
  <sheetData>
    <row r="1" spans="4:31" ht="15.75" customHeight="1" hidden="1">
      <c r="D1" s="55" t="s">
        <v>73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4:31" ht="15.75" customHeight="1" hidden="1">
      <c r="D2" s="55" t="s">
        <v>24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4:31" ht="15.75" customHeight="1" hidden="1">
      <c r="D3" s="55" t="s">
        <v>41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4:31" ht="15.75" customHeight="1" hidden="1">
      <c r="D4" s="55" t="s">
        <v>42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</row>
    <row r="5" spans="4:31" ht="15.75" customHeight="1" hidden="1">
      <c r="D5" s="55" t="s">
        <v>43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</row>
    <row r="6" spans="4:31" ht="15.75" customHeight="1" hidden="1">
      <c r="D6" s="55" t="s">
        <v>44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</row>
    <row r="7" ht="15.75" customHeight="1" hidden="1"/>
    <row r="8" spans="1:35" s="4" customFormat="1" ht="12.75" customHeight="1" hidden="1">
      <c r="A8" s="3"/>
      <c r="B8" s="3"/>
      <c r="C8" s="3"/>
      <c r="D8" s="44" t="s">
        <v>0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15"/>
      <c r="AI8" s="15"/>
    </row>
    <row r="9" spans="1:35" s="4" customFormat="1" ht="18" customHeight="1" hidden="1">
      <c r="A9" s="3"/>
      <c r="B9" s="3"/>
      <c r="C9" s="3"/>
      <c r="D9" s="44" t="s">
        <v>24</v>
      </c>
      <c r="E9" s="44"/>
      <c r="F9" s="44"/>
      <c r="G9" s="44"/>
      <c r="H9" s="44"/>
      <c r="I9" s="44"/>
      <c r="J9" s="44"/>
      <c r="K9" s="44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15"/>
      <c r="AI9" s="15"/>
    </row>
    <row r="10" spans="1:35" s="4" customFormat="1" ht="13.5" customHeight="1" hidden="1">
      <c r="A10" s="3"/>
      <c r="B10" s="3"/>
      <c r="C10" s="3"/>
      <c r="D10" s="44" t="s">
        <v>25</v>
      </c>
      <c r="E10" s="44"/>
      <c r="F10" s="44"/>
      <c r="G10" s="44"/>
      <c r="H10" s="44"/>
      <c r="I10" s="44"/>
      <c r="J10" s="44"/>
      <c r="K10" s="44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15"/>
      <c r="AI10" s="15"/>
    </row>
    <row r="11" spans="1:35" s="4" customFormat="1" ht="19.5" customHeight="1" hidden="1">
      <c r="A11" s="3"/>
      <c r="B11" s="3"/>
      <c r="C11" s="3"/>
      <c r="D11" s="44" t="s">
        <v>1</v>
      </c>
      <c r="E11" s="44"/>
      <c r="F11" s="44"/>
      <c r="G11" s="44"/>
      <c r="H11" s="44"/>
      <c r="I11" s="44"/>
      <c r="J11" s="44"/>
      <c r="K11" s="44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15"/>
      <c r="AI11" s="15"/>
    </row>
    <row r="12" spans="1:38" s="4" customFormat="1" ht="39.75" customHeight="1" hidden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9" ht="9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13"/>
      <c r="AM13" s="13"/>
    </row>
    <row r="14" spans="1:39" ht="30.75" customHeight="1" hidden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11"/>
    </row>
    <row r="15" spans="1:39" ht="15" customHeight="1" hidden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1"/>
    </row>
    <row r="16" spans="1:39" ht="31.5" customHeight="1" hidden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1"/>
    </row>
    <row r="17" spans="1:39" ht="94.5" customHeight="1">
      <c r="A17" s="81" t="s">
        <v>84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11"/>
    </row>
    <row r="18" spans="1:38" ht="20.25" customHeight="1">
      <c r="A18" s="1" t="s">
        <v>4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J18" s="2"/>
      <c r="AK18" s="17"/>
      <c r="AL18" s="17"/>
    </row>
    <row r="19" spans="1:38" ht="15.75" customHeight="1">
      <c r="A19" s="78" t="s">
        <v>74</v>
      </c>
      <c r="B19" s="78" t="s">
        <v>5</v>
      </c>
      <c r="C19" s="56" t="s">
        <v>83</v>
      </c>
      <c r="D19" s="57"/>
      <c r="E19" s="52" t="s">
        <v>26</v>
      </c>
      <c r="F19" s="52" t="s">
        <v>27</v>
      </c>
      <c r="G19" s="46" t="s">
        <v>39</v>
      </c>
      <c r="H19" s="46" t="s">
        <v>38</v>
      </c>
      <c r="I19" s="46" t="s">
        <v>28</v>
      </c>
      <c r="J19" s="46" t="s">
        <v>38</v>
      </c>
      <c r="K19" s="46" t="s">
        <v>19</v>
      </c>
      <c r="L19" s="46" t="s">
        <v>20</v>
      </c>
      <c r="M19" s="46" t="s">
        <v>62</v>
      </c>
      <c r="N19" s="46" t="s">
        <v>37</v>
      </c>
      <c r="O19" s="46" t="s">
        <v>8</v>
      </c>
      <c r="P19" s="46" t="s">
        <v>34</v>
      </c>
      <c r="Q19" s="46" t="s">
        <v>6</v>
      </c>
      <c r="R19" s="46" t="s">
        <v>20</v>
      </c>
      <c r="S19" s="46" t="s">
        <v>40</v>
      </c>
      <c r="T19" s="46" t="s">
        <v>23</v>
      </c>
      <c r="U19" s="46" t="s">
        <v>35</v>
      </c>
      <c r="V19" s="46" t="s">
        <v>20</v>
      </c>
      <c r="W19" s="46" t="s">
        <v>2</v>
      </c>
      <c r="X19" s="46" t="s">
        <v>20</v>
      </c>
      <c r="Y19" s="46" t="s">
        <v>51</v>
      </c>
      <c r="Z19" s="46" t="s">
        <v>20</v>
      </c>
      <c r="AA19" s="46" t="s">
        <v>7</v>
      </c>
      <c r="AB19" s="46" t="s">
        <v>20</v>
      </c>
      <c r="AC19" s="46" t="s">
        <v>61</v>
      </c>
      <c r="AD19" s="46" t="s">
        <v>20</v>
      </c>
      <c r="AE19" s="46" t="s">
        <v>36</v>
      </c>
      <c r="AF19" s="46" t="s">
        <v>20</v>
      </c>
      <c r="AG19" s="46" t="s">
        <v>53</v>
      </c>
      <c r="AH19" s="56" t="s">
        <v>86</v>
      </c>
      <c r="AI19" s="57"/>
      <c r="AJ19" s="46" t="s">
        <v>85</v>
      </c>
      <c r="AK19" s="63" t="s">
        <v>76</v>
      </c>
      <c r="AL19" s="64"/>
    </row>
    <row r="20" spans="1:38" ht="18.75" customHeight="1">
      <c r="A20" s="79"/>
      <c r="B20" s="79"/>
      <c r="C20" s="58"/>
      <c r="D20" s="59"/>
      <c r="E20" s="53"/>
      <c r="F20" s="53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58"/>
      <c r="AI20" s="59"/>
      <c r="AJ20" s="47"/>
      <c r="AK20" s="65" t="s">
        <v>79</v>
      </c>
      <c r="AL20" s="65" t="s">
        <v>80</v>
      </c>
    </row>
    <row r="21" spans="1:38" ht="53.25" customHeight="1">
      <c r="A21" s="80"/>
      <c r="B21" s="80"/>
      <c r="C21" s="60"/>
      <c r="D21" s="61"/>
      <c r="E21" s="54"/>
      <c r="F21" s="54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60"/>
      <c r="AI21" s="61"/>
      <c r="AJ21" s="48"/>
      <c r="AK21" s="66"/>
      <c r="AL21" s="66"/>
    </row>
    <row r="22" spans="1:38" ht="15.75" customHeight="1" hidden="1">
      <c r="A22" s="26" t="s">
        <v>29</v>
      </c>
      <c r="B22" s="26"/>
      <c r="C22" s="26"/>
      <c r="D22" s="26" t="s">
        <v>30</v>
      </c>
      <c r="E22" s="26" t="s">
        <v>31</v>
      </c>
      <c r="F22" s="26" t="s">
        <v>32</v>
      </c>
      <c r="G22" s="26" t="s">
        <v>33</v>
      </c>
      <c r="H22" s="26" t="s">
        <v>33</v>
      </c>
      <c r="I22" s="26" t="s">
        <v>33</v>
      </c>
      <c r="J22" s="26" t="s">
        <v>33</v>
      </c>
      <c r="K22" s="26" t="s">
        <v>33</v>
      </c>
      <c r="L22" s="26"/>
      <c r="M22" s="26" t="s">
        <v>33</v>
      </c>
      <c r="N22" s="26"/>
      <c r="O22" s="26" t="s">
        <v>33</v>
      </c>
      <c r="P22" s="26"/>
      <c r="Q22" s="26" t="s">
        <v>33</v>
      </c>
      <c r="R22" s="26"/>
      <c r="S22" s="26" t="s">
        <v>33</v>
      </c>
      <c r="T22" s="26"/>
      <c r="U22" s="26" t="s">
        <v>33</v>
      </c>
      <c r="V22" s="26"/>
      <c r="W22" s="26" t="s">
        <v>33</v>
      </c>
      <c r="X22" s="26"/>
      <c r="Y22" s="26" t="s">
        <v>33</v>
      </c>
      <c r="Z22" s="26"/>
      <c r="AA22" s="26" t="s">
        <v>33</v>
      </c>
      <c r="AB22" s="26"/>
      <c r="AC22" s="26" t="s">
        <v>33</v>
      </c>
      <c r="AD22" s="26"/>
      <c r="AE22" s="26" t="s">
        <v>33</v>
      </c>
      <c r="AF22" s="26"/>
      <c r="AG22" s="26" t="s">
        <v>33</v>
      </c>
      <c r="AH22" s="26"/>
      <c r="AI22" s="26"/>
      <c r="AJ22" s="26"/>
      <c r="AK22" s="26"/>
      <c r="AL22" s="26"/>
    </row>
    <row r="23" spans="1:38" ht="15.75" customHeight="1" hidden="1">
      <c r="A23" s="27" t="s">
        <v>70</v>
      </c>
      <c r="B23" s="28" t="s">
        <v>18</v>
      </c>
      <c r="C23" s="2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</row>
    <row r="24" spans="1:38" ht="12" customHeight="1">
      <c r="A24" s="31">
        <v>1</v>
      </c>
      <c r="B24" s="32"/>
      <c r="C24" s="82" t="s">
        <v>30</v>
      </c>
      <c r="D24" s="77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76">
        <v>3</v>
      </c>
      <c r="AI24" s="77"/>
      <c r="AJ24" s="31">
        <v>4</v>
      </c>
      <c r="AK24" s="31">
        <v>5</v>
      </c>
      <c r="AL24" s="31">
        <v>6</v>
      </c>
    </row>
    <row r="25" spans="1:80" ht="15.75" customHeight="1">
      <c r="A25" s="16" t="s">
        <v>75</v>
      </c>
      <c r="B25" s="19" t="s">
        <v>18</v>
      </c>
      <c r="C25" s="49" t="s">
        <v>31</v>
      </c>
      <c r="D25" s="43"/>
      <c r="E25" s="39"/>
      <c r="F25" s="39"/>
      <c r="G25" s="33" t="e">
        <f>G26+G30+G38+G44+G58+G68+G74+#REF!+#REF!</f>
        <v>#REF!</v>
      </c>
      <c r="H25" s="33" t="e">
        <f>H26+H30+H38+H44+H58+H68+H74+#REF!+#REF!</f>
        <v>#REF!</v>
      </c>
      <c r="I25" s="33" t="e">
        <f>I26+I30+I38+I44+I58+I68+I74+#REF!+#REF!</f>
        <v>#REF!</v>
      </c>
      <c r="J25" s="33" t="e">
        <f>J26+J30+J38+J44+J58+J68+J74+#REF!+#REF!</f>
        <v>#REF!</v>
      </c>
      <c r="K25" s="33" t="e">
        <f>K26+K30+K38+K44+K58+K68+K74+#REF!+#REF!</f>
        <v>#REF!</v>
      </c>
      <c r="L25" s="33"/>
      <c r="M25" s="33" t="e">
        <f>M26+M30+M38+M44+M58+M68+M74+#REF!+#REF!</f>
        <v>#REF!</v>
      </c>
      <c r="N25" s="33" t="e">
        <f>N26+N30+N38+N44+N58+N68+N74+#REF!+#REF!</f>
        <v>#REF!</v>
      </c>
      <c r="O25" s="33" t="e">
        <f>O26+O30+O38+O44+O58+O68+O74+#REF!+#REF!</f>
        <v>#REF!</v>
      </c>
      <c r="P25" s="33" t="e">
        <f>P26+P30+P38+P44+P58+P68+P74+#REF!+#REF!</f>
        <v>#REF!</v>
      </c>
      <c r="Q25" s="33" t="e">
        <f>Q26+Q30+Q38+Q44+Q58+Q68+Q74+#REF!+#REF!</f>
        <v>#REF!</v>
      </c>
      <c r="R25" s="33"/>
      <c r="S25" s="33" t="e">
        <f>S26+S30+S38+S44+S58+S68+S74+#REF!+#REF!</f>
        <v>#REF!</v>
      </c>
      <c r="T25" s="33" t="e">
        <f>T26+T30+T38+T44+T58+T68+T74+#REF!+#REF!</f>
        <v>#REF!</v>
      </c>
      <c r="U25" s="33" t="e">
        <f>U26+U30+U38+U44+U58+U68+U74+#REF!+#REF!</f>
        <v>#REF!</v>
      </c>
      <c r="V25" s="33" t="e">
        <f>V26+V30+V38+V44+V58+V68+V74+#REF!+#REF!</f>
        <v>#REF!</v>
      </c>
      <c r="W25" s="33" t="e">
        <f>W26+W30+W38+W44+W58+W68+W74+#REF!+#REF!</f>
        <v>#REF!</v>
      </c>
      <c r="X25" s="33" t="e">
        <f>X26+X30+X38+X44+X58+X68+X74+#REF!+#REF!</f>
        <v>#REF!</v>
      </c>
      <c r="Y25" s="33" t="e">
        <f>Y26+Y30+Y38+Y44+Y58+Y68+Y74+#REF!+#REF!</f>
        <v>#REF!</v>
      </c>
      <c r="Z25" s="33" t="e">
        <f>Z26+Z30+Z38+Z44+Z58+Z68+Z74+#REF!+#REF!</f>
        <v>#REF!</v>
      </c>
      <c r="AA25" s="33" t="e">
        <f>AA26+AA30+AA38+AA44+AA58+AA68+AA74+#REF!+#REF!</f>
        <v>#REF!</v>
      </c>
      <c r="AB25" s="33" t="e">
        <f>AB26+AB30+AB38+AB44+AB58+AB68+AB74+#REF!+#REF!</f>
        <v>#REF!</v>
      </c>
      <c r="AC25" s="33" t="e">
        <f>AC26+AC30+AC38+AC44+AC58+AC68+AC74+#REF!+#REF!</f>
        <v>#REF!</v>
      </c>
      <c r="AD25" s="33" t="e">
        <f>AD26+AD30+AD38+AD44+AD58+AD68+AD74+#REF!+#REF!</f>
        <v>#REF!</v>
      </c>
      <c r="AE25" s="33" t="e">
        <f>AE26+AE30+AE38+AE44+AE58+AE68+AE74+#REF!+#REF!</f>
        <v>#REF!</v>
      </c>
      <c r="AF25" s="33" t="e">
        <f>AF26+AF30+AF38+AF44+AF58+AF68+AF74+#REF!+#REF!</f>
        <v>#REF!</v>
      </c>
      <c r="AG25" s="33" t="e">
        <f>AG38+#REF!+AG84</f>
        <v>#REF!</v>
      </c>
      <c r="AH25" s="67" t="s">
        <v>31</v>
      </c>
      <c r="AI25" s="68"/>
      <c r="AJ25" s="84">
        <v>174560.85</v>
      </c>
      <c r="AK25" s="84">
        <v>164330.85</v>
      </c>
      <c r="AL25" s="84">
        <v>10230</v>
      </c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</row>
    <row r="26" spans="1:80" ht="15.75" customHeight="1">
      <c r="A26" s="37" t="s">
        <v>76</v>
      </c>
      <c r="B26" s="19" t="s">
        <v>18</v>
      </c>
      <c r="C26" s="50"/>
      <c r="D26" s="51"/>
      <c r="E26" s="39"/>
      <c r="F26" s="39"/>
      <c r="G26" s="33">
        <f aca="true" t="shared" si="0" ref="G26:U28">G27</f>
        <v>2058.6</v>
      </c>
      <c r="H26" s="33">
        <f t="shared" si="0"/>
        <v>0</v>
      </c>
      <c r="I26" s="33">
        <f t="shared" si="0"/>
        <v>2058.6</v>
      </c>
      <c r="J26" s="33">
        <f t="shared" si="0"/>
        <v>0</v>
      </c>
      <c r="K26" s="33">
        <f t="shared" si="0"/>
        <v>2058.6</v>
      </c>
      <c r="L26" s="33"/>
      <c r="M26" s="33">
        <f t="shared" si="0"/>
        <v>2058.6</v>
      </c>
      <c r="N26" s="33"/>
      <c r="O26" s="33">
        <f t="shared" si="0"/>
        <v>2058.6</v>
      </c>
      <c r="P26" s="33"/>
      <c r="Q26" s="33">
        <f t="shared" si="0"/>
        <v>2058.6</v>
      </c>
      <c r="R26" s="33"/>
      <c r="S26" s="33">
        <f t="shared" si="0"/>
        <v>2058.6</v>
      </c>
      <c r="T26" s="33"/>
      <c r="U26" s="33">
        <f t="shared" si="0"/>
        <v>2058.6</v>
      </c>
      <c r="V26" s="33"/>
      <c r="W26" s="33">
        <f>W27</f>
        <v>2058.6</v>
      </c>
      <c r="X26" s="33"/>
      <c r="Y26" s="33">
        <f>Y27</f>
        <v>2058.6</v>
      </c>
      <c r="Z26" s="33"/>
      <c r="AA26" s="33">
        <f>AA27</f>
        <v>2058.6</v>
      </c>
      <c r="AB26" s="33"/>
      <c r="AC26" s="33">
        <f>AC27</f>
        <v>2058.6</v>
      </c>
      <c r="AD26" s="33"/>
      <c r="AE26" s="33">
        <f>AE27</f>
        <v>2058.6</v>
      </c>
      <c r="AF26" s="33"/>
      <c r="AG26" s="33">
        <f>AG27</f>
        <v>0</v>
      </c>
      <c r="AH26" s="69"/>
      <c r="AI26" s="70"/>
      <c r="AJ26" s="35"/>
      <c r="AK26" s="35"/>
      <c r="AL26" s="35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</row>
    <row r="27" spans="1:80" ht="15.75" hidden="1">
      <c r="A27" s="37"/>
      <c r="B27" s="19" t="s">
        <v>18</v>
      </c>
      <c r="C27" s="40"/>
      <c r="D27" s="41"/>
      <c r="E27" s="41" t="s">
        <v>12</v>
      </c>
      <c r="F27" s="41"/>
      <c r="G27" s="34">
        <f t="shared" si="0"/>
        <v>2058.6</v>
      </c>
      <c r="H27" s="34">
        <f t="shared" si="0"/>
        <v>0</v>
      </c>
      <c r="I27" s="34">
        <f t="shared" si="0"/>
        <v>2058.6</v>
      </c>
      <c r="J27" s="34">
        <f t="shared" si="0"/>
        <v>0</v>
      </c>
      <c r="K27" s="34">
        <f t="shared" si="0"/>
        <v>2058.6</v>
      </c>
      <c r="L27" s="34"/>
      <c r="M27" s="34">
        <f t="shared" si="0"/>
        <v>2058.6</v>
      </c>
      <c r="N27" s="34"/>
      <c r="O27" s="34">
        <f t="shared" si="0"/>
        <v>2058.6</v>
      </c>
      <c r="P27" s="34"/>
      <c r="Q27" s="34">
        <f t="shared" si="0"/>
        <v>2058.6</v>
      </c>
      <c r="R27" s="34"/>
      <c r="S27" s="34">
        <f t="shared" si="0"/>
        <v>2058.6</v>
      </c>
      <c r="T27" s="34"/>
      <c r="U27" s="34">
        <f t="shared" si="0"/>
        <v>2058.6</v>
      </c>
      <c r="V27" s="34"/>
      <c r="W27" s="34">
        <f>W28</f>
        <v>2058.6</v>
      </c>
      <c r="X27" s="34"/>
      <c r="Y27" s="34">
        <f>Y28</f>
        <v>2058.6</v>
      </c>
      <c r="Z27" s="34"/>
      <c r="AA27" s="34">
        <f>AA28</f>
        <v>2058.6</v>
      </c>
      <c r="AB27" s="34"/>
      <c r="AC27" s="34">
        <f>AC28</f>
        <v>2058.6</v>
      </c>
      <c r="AD27" s="34"/>
      <c r="AE27" s="34">
        <f>AE28</f>
        <v>2058.6</v>
      </c>
      <c r="AF27" s="34"/>
      <c r="AG27" s="34">
        <f>AG28</f>
        <v>0</v>
      </c>
      <c r="AH27" s="34"/>
      <c r="AI27" s="34"/>
      <c r="AJ27" s="35"/>
      <c r="AK27" s="35"/>
      <c r="AL27" s="35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62" t="s">
        <v>56</v>
      </c>
      <c r="BV27" s="62"/>
      <c r="BW27" s="62"/>
      <c r="BX27" s="62"/>
      <c r="BY27" s="62"/>
      <c r="BZ27" s="62"/>
      <c r="CA27" s="62"/>
      <c r="CB27" s="11"/>
    </row>
    <row r="28" spans="1:80" ht="30.75" customHeight="1" hidden="1">
      <c r="A28" s="37"/>
      <c r="B28" s="19" t="s">
        <v>18</v>
      </c>
      <c r="C28" s="40"/>
      <c r="D28" s="41"/>
      <c r="E28" s="41" t="s">
        <v>54</v>
      </c>
      <c r="F28" s="41"/>
      <c r="G28" s="34">
        <f t="shared" si="0"/>
        <v>2058.6</v>
      </c>
      <c r="H28" s="34">
        <f t="shared" si="0"/>
        <v>0</v>
      </c>
      <c r="I28" s="34">
        <f t="shared" si="0"/>
        <v>2058.6</v>
      </c>
      <c r="J28" s="34">
        <f t="shared" si="0"/>
        <v>0</v>
      </c>
      <c r="K28" s="34">
        <f t="shared" si="0"/>
        <v>2058.6</v>
      </c>
      <c r="L28" s="34"/>
      <c r="M28" s="34">
        <f t="shared" si="0"/>
        <v>2058.6</v>
      </c>
      <c r="N28" s="34"/>
      <c r="O28" s="34">
        <f t="shared" si="0"/>
        <v>2058.6</v>
      </c>
      <c r="P28" s="34"/>
      <c r="Q28" s="34">
        <f t="shared" si="0"/>
        <v>2058.6</v>
      </c>
      <c r="R28" s="34"/>
      <c r="S28" s="34">
        <f t="shared" si="0"/>
        <v>2058.6</v>
      </c>
      <c r="T28" s="34"/>
      <c r="U28" s="34">
        <f t="shared" si="0"/>
        <v>2058.6</v>
      </c>
      <c r="V28" s="34"/>
      <c r="W28" s="34">
        <f>W29</f>
        <v>2058.6</v>
      </c>
      <c r="X28" s="34"/>
      <c r="Y28" s="34">
        <f>Y29</f>
        <v>2058.6</v>
      </c>
      <c r="Z28" s="34"/>
      <c r="AA28" s="34">
        <f>AA29</f>
        <v>2058.6</v>
      </c>
      <c r="AB28" s="34"/>
      <c r="AC28" s="34">
        <f>AC29</f>
        <v>2058.6</v>
      </c>
      <c r="AD28" s="34"/>
      <c r="AE28" s="34">
        <f>AE29</f>
        <v>2058.6</v>
      </c>
      <c r="AF28" s="34"/>
      <c r="AG28" s="34">
        <f>AG29</f>
        <v>0</v>
      </c>
      <c r="AH28" s="34"/>
      <c r="AI28" s="34"/>
      <c r="AJ28" s="35"/>
      <c r="AK28" s="35"/>
      <c r="AL28" s="35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62" t="s">
        <v>71</v>
      </c>
      <c r="BV28" s="62"/>
      <c r="BW28" s="62"/>
      <c r="BX28" s="62"/>
      <c r="BY28" s="12"/>
      <c r="BZ28" s="12"/>
      <c r="CA28" s="12"/>
      <c r="CB28" s="11"/>
    </row>
    <row r="29" spans="1:80" ht="0.75" customHeight="1" hidden="1">
      <c r="A29" s="37"/>
      <c r="B29" s="19" t="s">
        <v>18</v>
      </c>
      <c r="C29" s="40"/>
      <c r="D29" s="41"/>
      <c r="E29" s="41" t="s">
        <v>13</v>
      </c>
      <c r="F29" s="41" t="s">
        <v>21</v>
      </c>
      <c r="G29" s="36">
        <v>2058.6</v>
      </c>
      <c r="H29" s="36"/>
      <c r="I29" s="36">
        <f>G29+H29</f>
        <v>2058.6</v>
      </c>
      <c r="J29" s="36"/>
      <c r="K29" s="36">
        <f>I29+J29</f>
        <v>2058.6</v>
      </c>
      <c r="L29" s="36"/>
      <c r="M29" s="36">
        <f>K29+L29</f>
        <v>2058.6</v>
      </c>
      <c r="N29" s="36"/>
      <c r="O29" s="36">
        <f>M29+N29</f>
        <v>2058.6</v>
      </c>
      <c r="P29" s="36"/>
      <c r="Q29" s="36">
        <f>O29+P29</f>
        <v>2058.6</v>
      </c>
      <c r="R29" s="36"/>
      <c r="S29" s="36">
        <f>Q29+R29</f>
        <v>2058.6</v>
      </c>
      <c r="T29" s="36"/>
      <c r="U29" s="36">
        <f>S29+T29</f>
        <v>2058.6</v>
      </c>
      <c r="V29" s="36"/>
      <c r="W29" s="36">
        <f>U29+V29</f>
        <v>2058.6</v>
      </c>
      <c r="X29" s="36"/>
      <c r="Y29" s="36">
        <f>W29+X29</f>
        <v>2058.6</v>
      </c>
      <c r="Z29" s="36"/>
      <c r="AA29" s="36">
        <f>Y29+Z29</f>
        <v>2058.6</v>
      </c>
      <c r="AB29" s="36"/>
      <c r="AC29" s="36">
        <f>AA29+AB29</f>
        <v>2058.6</v>
      </c>
      <c r="AD29" s="36"/>
      <c r="AE29" s="36">
        <f>AC29+AD29</f>
        <v>2058.6</v>
      </c>
      <c r="AF29" s="36"/>
      <c r="AG29" s="36"/>
      <c r="AH29" s="36"/>
      <c r="AI29" s="36"/>
      <c r="AJ29" s="35"/>
      <c r="AK29" s="35"/>
      <c r="AL29" s="35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62" t="s">
        <v>55</v>
      </c>
      <c r="BV29" s="62"/>
      <c r="BW29" s="62"/>
      <c r="BX29" s="62"/>
      <c r="BY29" s="12"/>
      <c r="BZ29" s="12"/>
      <c r="CA29" s="12"/>
      <c r="CB29" s="11"/>
    </row>
    <row r="30" spans="1:38" ht="15.75" hidden="1">
      <c r="A30" s="16"/>
      <c r="B30" s="19" t="s">
        <v>18</v>
      </c>
      <c r="C30" s="40"/>
      <c r="D30" s="41"/>
      <c r="E30" s="39"/>
      <c r="F30" s="39"/>
      <c r="G30" s="33">
        <f>G31</f>
        <v>104532.20000000001</v>
      </c>
      <c r="H30" s="33">
        <f>H31</f>
        <v>0</v>
      </c>
      <c r="I30" s="33">
        <f>I31</f>
        <v>104532.20000000001</v>
      </c>
      <c r="J30" s="33">
        <f>J31</f>
        <v>0</v>
      </c>
      <c r="K30" s="33">
        <f>K31</f>
        <v>104532.20000000001</v>
      </c>
      <c r="L30" s="33"/>
      <c r="M30" s="33">
        <f>M31</f>
        <v>104532.20000000001</v>
      </c>
      <c r="N30" s="33"/>
      <c r="O30" s="33">
        <f>O31</f>
        <v>104532.20000000001</v>
      </c>
      <c r="P30" s="33"/>
      <c r="Q30" s="33">
        <f>Q31</f>
        <v>104532.20000000001</v>
      </c>
      <c r="R30" s="33"/>
      <c r="S30" s="33">
        <f>S31</f>
        <v>104532.20000000001</v>
      </c>
      <c r="T30" s="33">
        <f>T31</f>
        <v>0</v>
      </c>
      <c r="U30" s="33">
        <f>U31</f>
        <v>104532.20000000001</v>
      </c>
      <c r="V30" s="33"/>
      <c r="W30" s="33">
        <f>W31</f>
        <v>104532.20000000001</v>
      </c>
      <c r="X30" s="33"/>
      <c r="Y30" s="33">
        <f>Y31</f>
        <v>104532.20000000001</v>
      </c>
      <c r="Z30" s="33"/>
      <c r="AA30" s="33">
        <f>AA31</f>
        <v>104532.20000000001</v>
      </c>
      <c r="AB30" s="33"/>
      <c r="AC30" s="33">
        <f>AC31</f>
        <v>104532.20000000001</v>
      </c>
      <c r="AD30" s="33">
        <f>AD31</f>
        <v>0</v>
      </c>
      <c r="AE30" s="33">
        <f>AE31</f>
        <v>104532.20000000001</v>
      </c>
      <c r="AF30" s="33">
        <f>AF31</f>
        <v>0</v>
      </c>
      <c r="AG30" s="33">
        <f>AG31</f>
        <v>0</v>
      </c>
      <c r="AH30" s="33"/>
      <c r="AI30" s="33"/>
      <c r="AJ30" s="35"/>
      <c r="AK30" s="35"/>
      <c r="AL30" s="35"/>
    </row>
    <row r="31" spans="1:38" ht="15.75" hidden="1">
      <c r="A31" s="37"/>
      <c r="B31" s="19" t="s">
        <v>18</v>
      </c>
      <c r="C31" s="40"/>
      <c r="D31" s="41"/>
      <c r="E31" s="41" t="s">
        <v>12</v>
      </c>
      <c r="F31" s="41"/>
      <c r="G31" s="34">
        <f>G32+G34+G36</f>
        <v>104532.20000000001</v>
      </c>
      <c r="H31" s="34">
        <f>H32+H34+H36</f>
        <v>0</v>
      </c>
      <c r="I31" s="34">
        <f>I32+I34+I36</f>
        <v>104532.20000000001</v>
      </c>
      <c r="J31" s="34">
        <f>J32+J34+J36</f>
        <v>0</v>
      </c>
      <c r="K31" s="34">
        <f>K32+K34+K36</f>
        <v>104532.20000000001</v>
      </c>
      <c r="L31" s="34"/>
      <c r="M31" s="34">
        <f>M32+M34+M36</f>
        <v>104532.20000000001</v>
      </c>
      <c r="N31" s="34"/>
      <c r="O31" s="34">
        <f>O32+O34+O36</f>
        <v>104532.20000000001</v>
      </c>
      <c r="P31" s="34"/>
      <c r="Q31" s="34">
        <f>Q32+Q34+Q36</f>
        <v>104532.20000000001</v>
      </c>
      <c r="R31" s="34"/>
      <c r="S31" s="34">
        <f>S32+S34+S36</f>
        <v>104532.20000000001</v>
      </c>
      <c r="T31" s="34">
        <f>T32+T34+T36</f>
        <v>0</v>
      </c>
      <c r="U31" s="34">
        <f>U32+U34+U36</f>
        <v>104532.20000000001</v>
      </c>
      <c r="V31" s="34"/>
      <c r="W31" s="34">
        <f>W32+W34+W36</f>
        <v>104532.20000000001</v>
      </c>
      <c r="X31" s="34"/>
      <c r="Y31" s="34">
        <f>Y32+Y34+Y36</f>
        <v>104532.20000000001</v>
      </c>
      <c r="Z31" s="34"/>
      <c r="AA31" s="34">
        <f>AA32+AA34+AA36</f>
        <v>104532.20000000001</v>
      </c>
      <c r="AB31" s="34"/>
      <c r="AC31" s="34">
        <f>AC32+AC34+AC36</f>
        <v>104532.20000000001</v>
      </c>
      <c r="AD31" s="34">
        <f>AD32+AD34+AD36</f>
        <v>0</v>
      </c>
      <c r="AE31" s="34">
        <f>AE32+AE34+AE36</f>
        <v>104532.20000000001</v>
      </c>
      <c r="AF31" s="34">
        <f>AF32+AF34+AF36</f>
        <v>0</v>
      </c>
      <c r="AG31" s="34">
        <f>AG32+AG34+AG36</f>
        <v>0</v>
      </c>
      <c r="AH31" s="34"/>
      <c r="AI31" s="34"/>
      <c r="AJ31" s="35"/>
      <c r="AK31" s="35"/>
      <c r="AL31" s="35"/>
    </row>
    <row r="32" spans="1:38" ht="17.25" customHeight="1" hidden="1">
      <c r="A32" s="37"/>
      <c r="B32" s="19" t="s">
        <v>18</v>
      </c>
      <c r="C32" s="40"/>
      <c r="D32" s="41"/>
      <c r="E32" s="41" t="s">
        <v>15</v>
      </c>
      <c r="F32" s="41"/>
      <c r="G32" s="34">
        <f>G33</f>
        <v>62687.9</v>
      </c>
      <c r="H32" s="34">
        <f>H33</f>
        <v>0</v>
      </c>
      <c r="I32" s="34">
        <f>I33</f>
        <v>62687.9</v>
      </c>
      <c r="J32" s="34">
        <f>J33</f>
        <v>0</v>
      </c>
      <c r="K32" s="34">
        <f>K33</f>
        <v>62687.9</v>
      </c>
      <c r="L32" s="34"/>
      <c r="M32" s="34">
        <f>M33</f>
        <v>62687.9</v>
      </c>
      <c r="N32" s="34"/>
      <c r="O32" s="34">
        <f>O33</f>
        <v>62687.9</v>
      </c>
      <c r="P32" s="34"/>
      <c r="Q32" s="34">
        <f>Q33</f>
        <v>62687.9</v>
      </c>
      <c r="R32" s="34"/>
      <c r="S32" s="34">
        <f>S33</f>
        <v>62687.9</v>
      </c>
      <c r="T32" s="34">
        <f>T33</f>
        <v>-193.2</v>
      </c>
      <c r="U32" s="34">
        <f>U33</f>
        <v>62494.700000000004</v>
      </c>
      <c r="V32" s="34"/>
      <c r="W32" s="34">
        <f>W33</f>
        <v>62494.700000000004</v>
      </c>
      <c r="X32" s="34"/>
      <c r="Y32" s="34">
        <f>Y33</f>
        <v>62494.700000000004</v>
      </c>
      <c r="Z32" s="34"/>
      <c r="AA32" s="34">
        <f>AA33</f>
        <v>62494.700000000004</v>
      </c>
      <c r="AB32" s="34"/>
      <c r="AC32" s="34">
        <f>AC33</f>
        <v>62494.700000000004</v>
      </c>
      <c r="AD32" s="34">
        <f>AD33</f>
        <v>993.8</v>
      </c>
      <c r="AE32" s="34">
        <f>AE33</f>
        <v>63488.50000000001</v>
      </c>
      <c r="AF32" s="34">
        <f>AF33</f>
        <v>550</v>
      </c>
      <c r="AG32" s="34">
        <f>AG33</f>
        <v>0</v>
      </c>
      <c r="AH32" s="34"/>
      <c r="AI32" s="34"/>
      <c r="AJ32" s="35"/>
      <c r="AK32" s="35"/>
      <c r="AL32" s="35"/>
    </row>
    <row r="33" spans="1:38" ht="21.75" customHeight="1" hidden="1">
      <c r="A33" s="37"/>
      <c r="B33" s="19" t="s">
        <v>18</v>
      </c>
      <c r="C33" s="40"/>
      <c r="D33" s="41"/>
      <c r="E33" s="41" t="s">
        <v>15</v>
      </c>
      <c r="F33" s="41" t="s">
        <v>21</v>
      </c>
      <c r="G33" s="36">
        <v>62687.9</v>
      </c>
      <c r="H33" s="36"/>
      <c r="I33" s="36">
        <f>G33+H33</f>
        <v>62687.9</v>
      </c>
      <c r="J33" s="36"/>
      <c r="K33" s="36">
        <f>I33+J33</f>
        <v>62687.9</v>
      </c>
      <c r="L33" s="36"/>
      <c r="M33" s="36">
        <f>K33+L33</f>
        <v>62687.9</v>
      </c>
      <c r="N33" s="36"/>
      <c r="O33" s="36">
        <f>M33+N33</f>
        <v>62687.9</v>
      </c>
      <c r="P33" s="36"/>
      <c r="Q33" s="36">
        <f>O33+P33</f>
        <v>62687.9</v>
      </c>
      <c r="R33" s="36"/>
      <c r="S33" s="36">
        <f>Q33+R33</f>
        <v>62687.9</v>
      </c>
      <c r="T33" s="36">
        <v>-193.2</v>
      </c>
      <c r="U33" s="36">
        <f>S33+T33</f>
        <v>62494.700000000004</v>
      </c>
      <c r="V33" s="36"/>
      <c r="W33" s="36">
        <f>U33+V33</f>
        <v>62494.700000000004</v>
      </c>
      <c r="X33" s="36"/>
      <c r="Y33" s="36">
        <f>W33+X33</f>
        <v>62494.700000000004</v>
      </c>
      <c r="Z33" s="36"/>
      <c r="AA33" s="36">
        <f>Y33+Z33</f>
        <v>62494.700000000004</v>
      </c>
      <c r="AB33" s="36"/>
      <c r="AC33" s="36">
        <f>AA33+AB33</f>
        <v>62494.700000000004</v>
      </c>
      <c r="AD33" s="36">
        <v>993.8</v>
      </c>
      <c r="AE33" s="36">
        <f>AC33+AD33</f>
        <v>63488.50000000001</v>
      </c>
      <c r="AF33" s="36">
        <v>550</v>
      </c>
      <c r="AG33" s="36"/>
      <c r="AH33" s="36"/>
      <c r="AI33" s="36"/>
      <c r="AJ33" s="35"/>
      <c r="AK33" s="35"/>
      <c r="AL33" s="35"/>
    </row>
    <row r="34" spans="1:38" ht="15.75" hidden="1">
      <c r="A34" s="37"/>
      <c r="B34" s="19" t="s">
        <v>18</v>
      </c>
      <c r="C34" s="40"/>
      <c r="D34" s="41"/>
      <c r="E34" s="41" t="s">
        <v>16</v>
      </c>
      <c r="F34" s="41"/>
      <c r="G34" s="34">
        <f>G35</f>
        <v>2044.5</v>
      </c>
      <c r="H34" s="34">
        <f>H35</f>
        <v>0</v>
      </c>
      <c r="I34" s="34">
        <f>I35</f>
        <v>2044.5</v>
      </c>
      <c r="J34" s="34">
        <f>J35</f>
        <v>0</v>
      </c>
      <c r="K34" s="34">
        <f>K35</f>
        <v>2044.5</v>
      </c>
      <c r="L34" s="34"/>
      <c r="M34" s="34">
        <f>M35</f>
        <v>2044.5</v>
      </c>
      <c r="N34" s="34"/>
      <c r="O34" s="34">
        <f>O35</f>
        <v>2044.5</v>
      </c>
      <c r="P34" s="34"/>
      <c r="Q34" s="34">
        <f>Q35</f>
        <v>2044.5</v>
      </c>
      <c r="R34" s="34"/>
      <c r="S34" s="34">
        <f>S35</f>
        <v>2044.5</v>
      </c>
      <c r="T34" s="34">
        <f>T35</f>
        <v>193.2</v>
      </c>
      <c r="U34" s="34">
        <f>U35</f>
        <v>2237.7</v>
      </c>
      <c r="V34" s="34"/>
      <c r="W34" s="34">
        <f>W35</f>
        <v>2237.7</v>
      </c>
      <c r="X34" s="34"/>
      <c r="Y34" s="34">
        <f>Y35</f>
        <v>2237.7</v>
      </c>
      <c r="Z34" s="34"/>
      <c r="AA34" s="34">
        <f>AA35</f>
        <v>2237.7</v>
      </c>
      <c r="AB34" s="34"/>
      <c r="AC34" s="34">
        <f>AC35</f>
        <v>2237.7</v>
      </c>
      <c r="AD34" s="34">
        <f>AD35</f>
        <v>-153</v>
      </c>
      <c r="AE34" s="34">
        <f>AE35</f>
        <v>2084.7</v>
      </c>
      <c r="AF34" s="34">
        <f>AF35</f>
        <v>-30</v>
      </c>
      <c r="AG34" s="34">
        <f>AG35</f>
        <v>0</v>
      </c>
      <c r="AH34" s="34"/>
      <c r="AI34" s="34"/>
      <c r="AJ34" s="35"/>
      <c r="AK34" s="35"/>
      <c r="AL34" s="35"/>
    </row>
    <row r="35" spans="1:38" ht="21.75" customHeight="1" hidden="1">
      <c r="A35" s="37"/>
      <c r="B35" s="19" t="s">
        <v>18</v>
      </c>
      <c r="C35" s="40"/>
      <c r="D35" s="41"/>
      <c r="E35" s="41" t="s">
        <v>16</v>
      </c>
      <c r="F35" s="41" t="s">
        <v>21</v>
      </c>
      <c r="G35" s="36">
        <v>2044.5</v>
      </c>
      <c r="H35" s="36"/>
      <c r="I35" s="36">
        <f>G35+H35</f>
        <v>2044.5</v>
      </c>
      <c r="J35" s="36"/>
      <c r="K35" s="36">
        <f>I35+J35</f>
        <v>2044.5</v>
      </c>
      <c r="L35" s="36"/>
      <c r="M35" s="36">
        <f>K35+L35</f>
        <v>2044.5</v>
      </c>
      <c r="N35" s="36"/>
      <c r="O35" s="36">
        <f>M35+N35</f>
        <v>2044.5</v>
      </c>
      <c r="P35" s="36"/>
      <c r="Q35" s="36">
        <f>O35+P35</f>
        <v>2044.5</v>
      </c>
      <c r="R35" s="36"/>
      <c r="S35" s="36">
        <f>Q35+R35</f>
        <v>2044.5</v>
      </c>
      <c r="T35" s="36">
        <v>193.2</v>
      </c>
      <c r="U35" s="36">
        <f>S35+T35</f>
        <v>2237.7</v>
      </c>
      <c r="V35" s="36"/>
      <c r="W35" s="36">
        <f>U35+V35</f>
        <v>2237.7</v>
      </c>
      <c r="X35" s="36"/>
      <c r="Y35" s="36">
        <f>W35+X35</f>
        <v>2237.7</v>
      </c>
      <c r="Z35" s="36"/>
      <c r="AA35" s="36">
        <f>Y35+Z35</f>
        <v>2237.7</v>
      </c>
      <c r="AB35" s="36"/>
      <c r="AC35" s="36">
        <f>AA35+AB35</f>
        <v>2237.7</v>
      </c>
      <c r="AD35" s="36">
        <v>-153</v>
      </c>
      <c r="AE35" s="36">
        <f>AC35+AD35</f>
        <v>2084.7</v>
      </c>
      <c r="AF35" s="36">
        <v>-30</v>
      </c>
      <c r="AG35" s="36"/>
      <c r="AH35" s="36"/>
      <c r="AI35" s="36"/>
      <c r="AJ35" s="35"/>
      <c r="AK35" s="35"/>
      <c r="AL35" s="35"/>
    </row>
    <row r="36" spans="1:38" ht="15.75" hidden="1">
      <c r="A36" s="37"/>
      <c r="B36" s="19" t="s">
        <v>18</v>
      </c>
      <c r="C36" s="40"/>
      <c r="D36" s="41"/>
      <c r="E36" s="41" t="s">
        <v>17</v>
      </c>
      <c r="F36" s="41"/>
      <c r="G36" s="34">
        <f>G37</f>
        <v>39799.8</v>
      </c>
      <c r="H36" s="34">
        <f>H37</f>
        <v>0</v>
      </c>
      <c r="I36" s="34">
        <f>I37</f>
        <v>39799.8</v>
      </c>
      <c r="J36" s="34">
        <f>J37</f>
        <v>0</v>
      </c>
      <c r="K36" s="34">
        <f>K37</f>
        <v>39799.8</v>
      </c>
      <c r="L36" s="34"/>
      <c r="M36" s="34">
        <f>M37</f>
        <v>39799.8</v>
      </c>
      <c r="N36" s="34"/>
      <c r="O36" s="34">
        <f>O37</f>
        <v>39799.8</v>
      </c>
      <c r="P36" s="34"/>
      <c r="Q36" s="34">
        <f>Q37</f>
        <v>39799.8</v>
      </c>
      <c r="R36" s="34"/>
      <c r="S36" s="34">
        <f>S37</f>
        <v>39799.8</v>
      </c>
      <c r="T36" s="34"/>
      <c r="U36" s="34">
        <f>U37</f>
        <v>39799.8</v>
      </c>
      <c r="V36" s="34"/>
      <c r="W36" s="34">
        <f>W37</f>
        <v>39799.8</v>
      </c>
      <c r="X36" s="34"/>
      <c r="Y36" s="34">
        <f>Y37</f>
        <v>39799.8</v>
      </c>
      <c r="Z36" s="34"/>
      <c r="AA36" s="34">
        <f>AA37</f>
        <v>39799.8</v>
      </c>
      <c r="AB36" s="34"/>
      <c r="AC36" s="34">
        <f>AC37</f>
        <v>39799.8</v>
      </c>
      <c r="AD36" s="34">
        <f>AD37</f>
        <v>-840.8</v>
      </c>
      <c r="AE36" s="34">
        <f>AE37</f>
        <v>38959</v>
      </c>
      <c r="AF36" s="34">
        <f>AF37</f>
        <v>-520</v>
      </c>
      <c r="AG36" s="34"/>
      <c r="AH36" s="34"/>
      <c r="AI36" s="34"/>
      <c r="AJ36" s="35"/>
      <c r="AK36" s="35"/>
      <c r="AL36" s="35"/>
    </row>
    <row r="37" spans="1:38" ht="20.25" customHeight="1" hidden="1">
      <c r="A37" s="37"/>
      <c r="B37" s="19" t="s">
        <v>18</v>
      </c>
      <c r="C37" s="40"/>
      <c r="D37" s="41"/>
      <c r="E37" s="41" t="s">
        <v>17</v>
      </c>
      <c r="F37" s="41" t="s">
        <v>21</v>
      </c>
      <c r="G37" s="36">
        <v>39799.8</v>
      </c>
      <c r="H37" s="36"/>
      <c r="I37" s="36">
        <f>G37+H37</f>
        <v>39799.8</v>
      </c>
      <c r="J37" s="36"/>
      <c r="K37" s="36">
        <f>I37+J37</f>
        <v>39799.8</v>
      </c>
      <c r="L37" s="36"/>
      <c r="M37" s="36">
        <f>K37+L37</f>
        <v>39799.8</v>
      </c>
      <c r="N37" s="36"/>
      <c r="O37" s="36">
        <f>M37+N37</f>
        <v>39799.8</v>
      </c>
      <c r="P37" s="36"/>
      <c r="Q37" s="36">
        <f>O37+P37</f>
        <v>39799.8</v>
      </c>
      <c r="R37" s="36"/>
      <c r="S37" s="36">
        <f>Q37+R37</f>
        <v>39799.8</v>
      </c>
      <c r="T37" s="36"/>
      <c r="U37" s="36">
        <f>S37+T37</f>
        <v>39799.8</v>
      </c>
      <c r="V37" s="36"/>
      <c r="W37" s="36">
        <f>U37+V37</f>
        <v>39799.8</v>
      </c>
      <c r="X37" s="36"/>
      <c r="Y37" s="36">
        <f>W37+X37</f>
        <v>39799.8</v>
      </c>
      <c r="Z37" s="36"/>
      <c r="AA37" s="36">
        <f>Y37+Z37</f>
        <v>39799.8</v>
      </c>
      <c r="AB37" s="36"/>
      <c r="AC37" s="36">
        <f>AA37+AB37</f>
        <v>39799.8</v>
      </c>
      <c r="AD37" s="36">
        <v>-840.8</v>
      </c>
      <c r="AE37" s="36">
        <f>AC37+AD37</f>
        <v>38959</v>
      </c>
      <c r="AF37" s="36">
        <v>-520</v>
      </c>
      <c r="AG37" s="36"/>
      <c r="AH37" s="36"/>
      <c r="AI37" s="36"/>
      <c r="AJ37" s="35"/>
      <c r="AK37" s="35"/>
      <c r="AL37" s="35"/>
    </row>
    <row r="38" spans="1:38" ht="18.75" customHeight="1">
      <c r="A38" s="37" t="s">
        <v>77</v>
      </c>
      <c r="B38" s="19" t="s">
        <v>18</v>
      </c>
      <c r="C38" s="42" t="s">
        <v>30</v>
      </c>
      <c r="D38" s="43"/>
      <c r="E38" s="39"/>
      <c r="F38" s="39"/>
      <c r="G38" s="33">
        <f>G39</f>
        <v>271967.7</v>
      </c>
      <c r="H38" s="33">
        <f>H39</f>
        <v>0</v>
      </c>
      <c r="I38" s="33">
        <f>I39</f>
        <v>271967.7</v>
      </c>
      <c r="J38" s="33">
        <f>J39</f>
        <v>0</v>
      </c>
      <c r="K38" s="33">
        <f>K39</f>
        <v>271967.7</v>
      </c>
      <c r="L38" s="33"/>
      <c r="M38" s="33">
        <f>M39</f>
        <v>271967.7</v>
      </c>
      <c r="N38" s="33"/>
      <c r="O38" s="33">
        <f>O39</f>
        <v>271967.7</v>
      </c>
      <c r="P38" s="33"/>
      <c r="Q38" s="33">
        <f>Q39</f>
        <v>271967.7</v>
      </c>
      <c r="R38" s="33"/>
      <c r="S38" s="33">
        <f>S39</f>
        <v>271967.7</v>
      </c>
      <c r="T38" s="33"/>
      <c r="U38" s="33">
        <f>U39</f>
        <v>271967.7</v>
      </c>
      <c r="V38" s="33"/>
      <c r="W38" s="33">
        <f>W39</f>
        <v>271967.7</v>
      </c>
      <c r="X38" s="33"/>
      <c r="Y38" s="33">
        <f>Y39</f>
        <v>271967.7</v>
      </c>
      <c r="Z38" s="33">
        <f>Z39</f>
        <v>-5754.2</v>
      </c>
      <c r="AA38" s="33">
        <f>AA39</f>
        <v>266213.5</v>
      </c>
      <c r="AB38" s="33"/>
      <c r="AC38" s="33">
        <f>AC39</f>
        <v>266213.5</v>
      </c>
      <c r="AD38" s="33">
        <f>AD39</f>
        <v>-5422.1</v>
      </c>
      <c r="AE38" s="33">
        <f>AE39</f>
        <v>260791.4</v>
      </c>
      <c r="AF38" s="33">
        <f>AF39</f>
        <v>-2459.8</v>
      </c>
      <c r="AG38" s="33">
        <f>AG39+AG42+AG78</f>
        <v>687.98</v>
      </c>
      <c r="AH38" s="74" t="s">
        <v>30</v>
      </c>
      <c r="AI38" s="75"/>
      <c r="AJ38" s="83">
        <v>107110.35</v>
      </c>
      <c r="AK38" s="83">
        <v>107110.35</v>
      </c>
      <c r="AL38" s="35"/>
    </row>
    <row r="39" spans="1:38" ht="0.75" customHeight="1" hidden="1">
      <c r="A39" s="37"/>
      <c r="B39" s="19" t="s">
        <v>18</v>
      </c>
      <c r="C39" s="40"/>
      <c r="D39" s="41"/>
      <c r="E39" s="41" t="s">
        <v>12</v>
      </c>
      <c r="F39" s="41"/>
      <c r="G39" s="34">
        <f>G40+G42</f>
        <v>271967.7</v>
      </c>
      <c r="H39" s="34">
        <f>H40+H42</f>
        <v>0</v>
      </c>
      <c r="I39" s="34">
        <f>I40+I42</f>
        <v>271967.7</v>
      </c>
      <c r="J39" s="34">
        <f>J40+J42</f>
        <v>0</v>
      </c>
      <c r="K39" s="34">
        <f>K40+K42</f>
        <v>271967.7</v>
      </c>
      <c r="L39" s="34"/>
      <c r="M39" s="34">
        <f>M40+M42</f>
        <v>271967.7</v>
      </c>
      <c r="N39" s="34"/>
      <c r="O39" s="34">
        <f>O40+O42</f>
        <v>271967.7</v>
      </c>
      <c r="P39" s="34"/>
      <c r="Q39" s="34">
        <f>Q40+Q42</f>
        <v>271967.7</v>
      </c>
      <c r="R39" s="34"/>
      <c r="S39" s="34">
        <f>S40+S42</f>
        <v>271967.7</v>
      </c>
      <c r="T39" s="34"/>
      <c r="U39" s="34">
        <f>U40+U42</f>
        <v>271967.7</v>
      </c>
      <c r="V39" s="34"/>
      <c r="W39" s="34">
        <f>W40+W42</f>
        <v>271967.7</v>
      </c>
      <c r="X39" s="34"/>
      <c r="Y39" s="34">
        <f>Y40+Y42</f>
        <v>271967.7</v>
      </c>
      <c r="Z39" s="34">
        <f>Z40+Z42</f>
        <v>-5754.2</v>
      </c>
      <c r="AA39" s="34">
        <f>AA40+AA42</f>
        <v>266213.5</v>
      </c>
      <c r="AB39" s="34"/>
      <c r="AC39" s="34">
        <f>AC40+AC42</f>
        <v>266213.5</v>
      </c>
      <c r="AD39" s="34">
        <f>AD40+AD42</f>
        <v>-5422.1</v>
      </c>
      <c r="AE39" s="34">
        <f>AE40+AE42</f>
        <v>260791.4</v>
      </c>
      <c r="AF39" s="34">
        <f>AF40+AF42</f>
        <v>-2459.8</v>
      </c>
      <c r="AG39" s="34">
        <v>361.3</v>
      </c>
      <c r="AH39" s="34"/>
      <c r="AI39" s="34"/>
      <c r="AJ39" s="35"/>
      <c r="AK39" s="35"/>
      <c r="AL39" s="35"/>
    </row>
    <row r="40" spans="1:38" ht="20.25" customHeight="1" hidden="1">
      <c r="A40" s="37"/>
      <c r="B40" s="19" t="s">
        <v>18</v>
      </c>
      <c r="C40" s="40"/>
      <c r="D40" s="41"/>
      <c r="E40" s="41" t="s">
        <v>15</v>
      </c>
      <c r="F40" s="41"/>
      <c r="G40" s="34">
        <f>G41</f>
        <v>253961.6</v>
      </c>
      <c r="H40" s="34">
        <f>H41</f>
        <v>0</v>
      </c>
      <c r="I40" s="34">
        <f>I41</f>
        <v>253961.6</v>
      </c>
      <c r="J40" s="34">
        <f>J41</f>
        <v>0</v>
      </c>
      <c r="K40" s="34">
        <f>K41</f>
        <v>253961.6</v>
      </c>
      <c r="L40" s="34"/>
      <c r="M40" s="34">
        <f>M41</f>
        <v>253961.6</v>
      </c>
      <c r="N40" s="34"/>
      <c r="O40" s="34">
        <f>O41</f>
        <v>253961.6</v>
      </c>
      <c r="P40" s="34"/>
      <c r="Q40" s="34">
        <f>Q41</f>
        <v>253961.6</v>
      </c>
      <c r="R40" s="34"/>
      <c r="S40" s="34">
        <f>S41</f>
        <v>253961.6</v>
      </c>
      <c r="T40" s="34"/>
      <c r="U40" s="34">
        <f>U41</f>
        <v>253961.6</v>
      </c>
      <c r="V40" s="34"/>
      <c r="W40" s="34">
        <f>W41</f>
        <v>253961.6</v>
      </c>
      <c r="X40" s="34"/>
      <c r="Y40" s="34">
        <f>Y41</f>
        <v>253961.6</v>
      </c>
      <c r="Z40" s="34">
        <f>Z41</f>
        <v>-6354.2</v>
      </c>
      <c r="AA40" s="34">
        <f>AA41</f>
        <v>247607.4</v>
      </c>
      <c r="AB40" s="34"/>
      <c r="AC40" s="34">
        <f>AC41</f>
        <v>247607.4</v>
      </c>
      <c r="AD40" s="34">
        <f>AD41</f>
        <v>-4100</v>
      </c>
      <c r="AE40" s="34">
        <f>AE41</f>
        <v>243507.4</v>
      </c>
      <c r="AF40" s="34">
        <f>AF41</f>
        <v>-2500</v>
      </c>
      <c r="AG40" s="34">
        <f>AG41</f>
        <v>361.32</v>
      </c>
      <c r="AH40" s="34"/>
      <c r="AI40" s="34"/>
      <c r="AJ40" s="35"/>
      <c r="AK40" s="35"/>
      <c r="AL40" s="35"/>
    </row>
    <row r="41" spans="1:38" ht="22.5" customHeight="1" hidden="1">
      <c r="A41" s="37"/>
      <c r="B41" s="19" t="s">
        <v>18</v>
      </c>
      <c r="C41" s="40"/>
      <c r="D41" s="41"/>
      <c r="E41" s="41" t="s">
        <v>15</v>
      </c>
      <c r="F41" s="41" t="s">
        <v>21</v>
      </c>
      <c r="G41" s="36">
        <v>253961.6</v>
      </c>
      <c r="H41" s="36"/>
      <c r="I41" s="36">
        <f>G41+H41</f>
        <v>253961.6</v>
      </c>
      <c r="J41" s="36"/>
      <c r="K41" s="36">
        <f>I41+J41</f>
        <v>253961.6</v>
      </c>
      <c r="L41" s="36"/>
      <c r="M41" s="36">
        <f>K41+L41</f>
        <v>253961.6</v>
      </c>
      <c r="N41" s="36"/>
      <c r="O41" s="36">
        <f>M41+N41</f>
        <v>253961.6</v>
      </c>
      <c r="P41" s="36"/>
      <c r="Q41" s="36">
        <f>O41+P41</f>
        <v>253961.6</v>
      </c>
      <c r="R41" s="36"/>
      <c r="S41" s="36">
        <f>Q41+R41</f>
        <v>253961.6</v>
      </c>
      <c r="T41" s="36"/>
      <c r="U41" s="36">
        <f>S41+T41</f>
        <v>253961.6</v>
      </c>
      <c r="V41" s="36"/>
      <c r="W41" s="36">
        <f>U41+V41</f>
        <v>253961.6</v>
      </c>
      <c r="X41" s="36"/>
      <c r="Y41" s="36">
        <f>W41+X41</f>
        <v>253961.6</v>
      </c>
      <c r="Z41" s="36">
        <v>-6354.2</v>
      </c>
      <c r="AA41" s="36">
        <f>Y41+Z41</f>
        <v>247607.4</v>
      </c>
      <c r="AB41" s="36"/>
      <c r="AC41" s="36">
        <f>AA41+AB41</f>
        <v>247607.4</v>
      </c>
      <c r="AD41" s="36">
        <f>-4000-100</f>
        <v>-4100</v>
      </c>
      <c r="AE41" s="36">
        <f>AC41+AD41</f>
        <v>243507.4</v>
      </c>
      <c r="AF41" s="36">
        <v>-2500</v>
      </c>
      <c r="AG41" s="36">
        <v>361.32</v>
      </c>
      <c r="AH41" s="36"/>
      <c r="AI41" s="36"/>
      <c r="AJ41" s="35"/>
      <c r="AK41" s="35"/>
      <c r="AL41" s="35"/>
    </row>
    <row r="42" spans="1:38" ht="55.5" customHeight="1" hidden="1">
      <c r="A42" s="37"/>
      <c r="B42" s="19" t="s">
        <v>18</v>
      </c>
      <c r="C42" s="40"/>
      <c r="D42" s="41"/>
      <c r="E42" s="41" t="s">
        <v>22</v>
      </c>
      <c r="F42" s="41"/>
      <c r="G42" s="34">
        <f>G43</f>
        <v>18006.1</v>
      </c>
      <c r="H42" s="34">
        <f>H43</f>
        <v>0</v>
      </c>
      <c r="I42" s="34">
        <f>I43</f>
        <v>18006.1</v>
      </c>
      <c r="J42" s="34">
        <f>J43</f>
        <v>0</v>
      </c>
      <c r="K42" s="34">
        <f>K43</f>
        <v>18006.1</v>
      </c>
      <c r="L42" s="34"/>
      <c r="M42" s="34">
        <f>M43</f>
        <v>18006.1</v>
      </c>
      <c r="N42" s="34"/>
      <c r="O42" s="34">
        <f>O43</f>
        <v>18006.1</v>
      </c>
      <c r="P42" s="34"/>
      <c r="Q42" s="34">
        <f>Q43</f>
        <v>18006.1</v>
      </c>
      <c r="R42" s="34"/>
      <c r="S42" s="34">
        <f>S43</f>
        <v>18006.1</v>
      </c>
      <c r="T42" s="34"/>
      <c r="U42" s="34">
        <f>U43</f>
        <v>18006.1</v>
      </c>
      <c r="V42" s="34"/>
      <c r="W42" s="34">
        <f>W43</f>
        <v>18006.1</v>
      </c>
      <c r="X42" s="34"/>
      <c r="Y42" s="34">
        <f>Y43</f>
        <v>18006.1</v>
      </c>
      <c r="Z42" s="34">
        <f>Z43</f>
        <v>600</v>
      </c>
      <c r="AA42" s="34">
        <f>AA43</f>
        <v>18606.1</v>
      </c>
      <c r="AB42" s="34"/>
      <c r="AC42" s="34">
        <f>AC43</f>
        <v>18606.1</v>
      </c>
      <c r="AD42" s="34">
        <f>AD43</f>
        <v>-1322.1</v>
      </c>
      <c r="AE42" s="34">
        <f>AE43</f>
        <v>17284</v>
      </c>
      <c r="AF42" s="34">
        <f>AF43</f>
        <v>40.2</v>
      </c>
      <c r="AG42" s="34">
        <f>AG43</f>
        <v>125.38</v>
      </c>
      <c r="AH42" s="34"/>
      <c r="AI42" s="34"/>
      <c r="AJ42" s="35"/>
      <c r="AK42" s="35"/>
      <c r="AL42" s="35"/>
    </row>
    <row r="43" spans="1:38" ht="30.75" customHeight="1" hidden="1">
      <c r="A43" s="37"/>
      <c r="B43" s="19" t="s">
        <v>18</v>
      </c>
      <c r="C43" s="40"/>
      <c r="D43" s="41"/>
      <c r="E43" s="41" t="s">
        <v>22</v>
      </c>
      <c r="F43" s="41" t="s">
        <v>21</v>
      </c>
      <c r="G43" s="36">
        <v>18006.1</v>
      </c>
      <c r="H43" s="36"/>
      <c r="I43" s="36">
        <f>G43+H43</f>
        <v>18006.1</v>
      </c>
      <c r="J43" s="36"/>
      <c r="K43" s="36">
        <f>I43+J43</f>
        <v>18006.1</v>
      </c>
      <c r="L43" s="36"/>
      <c r="M43" s="36">
        <f>K43+L43</f>
        <v>18006.1</v>
      </c>
      <c r="N43" s="36"/>
      <c r="O43" s="36">
        <f>M43+N43</f>
        <v>18006.1</v>
      </c>
      <c r="P43" s="36"/>
      <c r="Q43" s="36">
        <f>O43+P43</f>
        <v>18006.1</v>
      </c>
      <c r="R43" s="36"/>
      <c r="S43" s="36">
        <f>Q43+R43</f>
        <v>18006.1</v>
      </c>
      <c r="T43" s="36"/>
      <c r="U43" s="36">
        <f>S43+T43</f>
        <v>18006.1</v>
      </c>
      <c r="V43" s="36"/>
      <c r="W43" s="36">
        <f>U43+V43</f>
        <v>18006.1</v>
      </c>
      <c r="X43" s="36"/>
      <c r="Y43" s="36">
        <f>W43+X43</f>
        <v>18006.1</v>
      </c>
      <c r="Z43" s="36">
        <v>600</v>
      </c>
      <c r="AA43" s="36">
        <f>Y43+Z43</f>
        <v>18606.1</v>
      </c>
      <c r="AB43" s="36"/>
      <c r="AC43" s="36">
        <f>AA43+AB43</f>
        <v>18606.1</v>
      </c>
      <c r="AD43" s="36">
        <f>-1772.5+30.2+253.7+40.1+126.4</f>
        <v>-1322.1</v>
      </c>
      <c r="AE43" s="36">
        <f>AC43+AD43</f>
        <v>17284</v>
      </c>
      <c r="AF43" s="36">
        <v>40.2</v>
      </c>
      <c r="AG43" s="36">
        <v>125.38</v>
      </c>
      <c r="AH43" s="36"/>
      <c r="AI43" s="36"/>
      <c r="AJ43" s="35"/>
      <c r="AK43" s="35"/>
      <c r="AL43" s="35"/>
    </row>
    <row r="44" spans="1:38" ht="0.75" customHeight="1" hidden="1">
      <c r="A44" s="16"/>
      <c r="B44" s="19" t="s">
        <v>18</v>
      </c>
      <c r="C44" s="40"/>
      <c r="D44" s="39"/>
      <c r="E44" s="39"/>
      <c r="F44" s="39"/>
      <c r="G44" s="33">
        <f>G45+G48+G55</f>
        <v>73068.69999999998</v>
      </c>
      <c r="H44" s="33">
        <f>H45+H48+H55</f>
        <v>0</v>
      </c>
      <c r="I44" s="33">
        <f>I45+I48+I55</f>
        <v>73068.69999999998</v>
      </c>
      <c r="J44" s="33">
        <f>J45+J48+J55</f>
        <v>0</v>
      </c>
      <c r="K44" s="33">
        <f>K45+K48+K55</f>
        <v>73068.69999999998</v>
      </c>
      <c r="L44" s="33"/>
      <c r="M44" s="33">
        <f>M45+M48+M55</f>
        <v>73068.69999999998</v>
      </c>
      <c r="N44" s="33"/>
      <c r="O44" s="33">
        <f>O45+O48+O55</f>
        <v>73068.69999999998</v>
      </c>
      <c r="P44" s="33"/>
      <c r="Q44" s="33">
        <f>Q45+Q48+Q55</f>
        <v>73068.69999999998</v>
      </c>
      <c r="R44" s="33"/>
      <c r="S44" s="33">
        <f>S45+S48+S55</f>
        <v>73068.69999999998</v>
      </c>
      <c r="T44" s="33">
        <f>T45+T48+T55</f>
        <v>277.2</v>
      </c>
      <c r="U44" s="33">
        <f>U45+U48+U55</f>
        <v>73345.9</v>
      </c>
      <c r="V44" s="33"/>
      <c r="W44" s="33">
        <f>W45+W48+W55</f>
        <v>73345.9</v>
      </c>
      <c r="X44" s="33"/>
      <c r="Y44" s="33">
        <f aca="true" t="shared" si="1" ref="Y44:AE44">Y45+Y48+Y55+Y51</f>
        <v>73345.9</v>
      </c>
      <c r="Z44" s="33">
        <f t="shared" si="1"/>
        <v>296.8</v>
      </c>
      <c r="AA44" s="33">
        <f t="shared" si="1"/>
        <v>73642.7</v>
      </c>
      <c r="AB44" s="33">
        <f t="shared" si="1"/>
        <v>450</v>
      </c>
      <c r="AC44" s="33">
        <f t="shared" si="1"/>
        <v>74092.70000000001</v>
      </c>
      <c r="AD44" s="33">
        <f t="shared" si="1"/>
        <v>830.7</v>
      </c>
      <c r="AE44" s="33">
        <f t="shared" si="1"/>
        <v>74923.40000000001</v>
      </c>
      <c r="AF44" s="33">
        <f>AF45+AF48+AF55+AF51</f>
        <v>-0.1</v>
      </c>
      <c r="AG44" s="33">
        <f>AG45+AG48+AG55+AG51</f>
        <v>0</v>
      </c>
      <c r="AH44" s="33"/>
      <c r="AI44" s="33"/>
      <c r="AJ44" s="35"/>
      <c r="AK44" s="35"/>
      <c r="AL44" s="35"/>
    </row>
    <row r="45" spans="1:38" ht="15.75" hidden="1">
      <c r="A45" s="37"/>
      <c r="B45" s="19" t="s">
        <v>18</v>
      </c>
      <c r="C45" s="40"/>
      <c r="D45" s="41"/>
      <c r="E45" s="41" t="s">
        <v>45</v>
      </c>
      <c r="F45" s="41"/>
      <c r="G45" s="34">
        <f aca="true" t="shared" si="2" ref="G45:U46">G46</f>
        <v>612.4</v>
      </c>
      <c r="H45" s="34">
        <f t="shared" si="2"/>
        <v>0</v>
      </c>
      <c r="I45" s="34">
        <f t="shared" si="2"/>
        <v>612.4</v>
      </c>
      <c r="J45" s="34">
        <f t="shared" si="2"/>
        <v>0</v>
      </c>
      <c r="K45" s="34">
        <f t="shared" si="2"/>
        <v>612.4</v>
      </c>
      <c r="L45" s="34"/>
      <c r="M45" s="34">
        <f t="shared" si="2"/>
        <v>612.4</v>
      </c>
      <c r="N45" s="34"/>
      <c r="O45" s="34">
        <f t="shared" si="2"/>
        <v>612.4</v>
      </c>
      <c r="P45" s="34"/>
      <c r="Q45" s="34">
        <f t="shared" si="2"/>
        <v>612.4</v>
      </c>
      <c r="R45" s="34"/>
      <c r="S45" s="34">
        <f t="shared" si="2"/>
        <v>612.4</v>
      </c>
      <c r="T45" s="34">
        <f t="shared" si="2"/>
        <v>277.2</v>
      </c>
      <c r="U45" s="34">
        <f t="shared" si="2"/>
        <v>889.5999999999999</v>
      </c>
      <c r="V45" s="34"/>
      <c r="W45" s="34">
        <f>W46</f>
        <v>889.5999999999999</v>
      </c>
      <c r="X45" s="34"/>
      <c r="Y45" s="34">
        <f>Y46</f>
        <v>889.5999999999999</v>
      </c>
      <c r="Z45" s="34"/>
      <c r="AA45" s="34">
        <f>AA46</f>
        <v>889.5999999999999</v>
      </c>
      <c r="AB45" s="34"/>
      <c r="AC45" s="34">
        <f>AC46</f>
        <v>889.5999999999999</v>
      </c>
      <c r="AD45" s="34"/>
      <c r="AE45" s="34">
        <f>AE46</f>
        <v>889.5999999999999</v>
      </c>
      <c r="AF45" s="34">
        <f>AF46</f>
        <v>-0.1</v>
      </c>
      <c r="AG45" s="34"/>
      <c r="AH45" s="34"/>
      <c r="AI45" s="34"/>
      <c r="AJ45" s="35"/>
      <c r="AK45" s="35"/>
      <c r="AL45" s="35"/>
    </row>
    <row r="46" spans="1:38" ht="54.75" customHeight="1" hidden="1">
      <c r="A46" s="37"/>
      <c r="B46" s="19" t="s">
        <v>18</v>
      </c>
      <c r="C46" s="40"/>
      <c r="D46" s="41"/>
      <c r="E46" s="41" t="s">
        <v>46</v>
      </c>
      <c r="F46" s="41"/>
      <c r="G46" s="34">
        <f t="shared" si="2"/>
        <v>612.4</v>
      </c>
      <c r="H46" s="34">
        <f t="shared" si="2"/>
        <v>0</v>
      </c>
      <c r="I46" s="34">
        <f t="shared" si="2"/>
        <v>612.4</v>
      </c>
      <c r="J46" s="34">
        <f t="shared" si="2"/>
        <v>0</v>
      </c>
      <c r="K46" s="34">
        <f t="shared" si="2"/>
        <v>612.4</v>
      </c>
      <c r="L46" s="34"/>
      <c r="M46" s="34">
        <f t="shared" si="2"/>
        <v>612.4</v>
      </c>
      <c r="N46" s="34"/>
      <c r="O46" s="34">
        <f t="shared" si="2"/>
        <v>612.4</v>
      </c>
      <c r="P46" s="34"/>
      <c r="Q46" s="34">
        <f t="shared" si="2"/>
        <v>612.4</v>
      </c>
      <c r="R46" s="34"/>
      <c r="S46" s="34">
        <f t="shared" si="2"/>
        <v>612.4</v>
      </c>
      <c r="T46" s="34">
        <f t="shared" si="2"/>
        <v>277.2</v>
      </c>
      <c r="U46" s="34">
        <f t="shared" si="2"/>
        <v>889.5999999999999</v>
      </c>
      <c r="V46" s="34"/>
      <c r="W46" s="34">
        <f>W47</f>
        <v>889.5999999999999</v>
      </c>
      <c r="X46" s="34"/>
      <c r="Y46" s="34">
        <f>Y47</f>
        <v>889.5999999999999</v>
      </c>
      <c r="Z46" s="34"/>
      <c r="AA46" s="34">
        <f>AA47</f>
        <v>889.5999999999999</v>
      </c>
      <c r="AB46" s="34"/>
      <c r="AC46" s="34">
        <f>AC47</f>
        <v>889.5999999999999</v>
      </c>
      <c r="AD46" s="34"/>
      <c r="AE46" s="34">
        <f>AE47</f>
        <v>889.5999999999999</v>
      </c>
      <c r="AF46" s="34">
        <f>AF47</f>
        <v>-0.1</v>
      </c>
      <c r="AG46" s="34"/>
      <c r="AH46" s="34"/>
      <c r="AI46" s="34"/>
      <c r="AJ46" s="35"/>
      <c r="AK46" s="35"/>
      <c r="AL46" s="35"/>
    </row>
    <row r="47" spans="1:38" ht="19.5" customHeight="1" hidden="1">
      <c r="A47" s="37"/>
      <c r="B47" s="19" t="s">
        <v>18</v>
      </c>
      <c r="C47" s="40"/>
      <c r="D47" s="41"/>
      <c r="E47" s="41" t="s">
        <v>46</v>
      </c>
      <c r="F47" s="41" t="s">
        <v>21</v>
      </c>
      <c r="G47" s="36">
        <v>612.4</v>
      </c>
      <c r="H47" s="36"/>
      <c r="I47" s="36">
        <f>G47+H47</f>
        <v>612.4</v>
      </c>
      <c r="J47" s="36"/>
      <c r="K47" s="36">
        <f>I47+J47</f>
        <v>612.4</v>
      </c>
      <c r="L47" s="36"/>
      <c r="M47" s="36">
        <f>K47+L47</f>
        <v>612.4</v>
      </c>
      <c r="N47" s="36"/>
      <c r="O47" s="36">
        <f>M47+N47</f>
        <v>612.4</v>
      </c>
      <c r="P47" s="36"/>
      <c r="Q47" s="36">
        <f>O47+P47</f>
        <v>612.4</v>
      </c>
      <c r="R47" s="36"/>
      <c r="S47" s="36">
        <f>Q47+R47</f>
        <v>612.4</v>
      </c>
      <c r="T47" s="36">
        <v>277.2</v>
      </c>
      <c r="U47" s="36">
        <f>S47+T47</f>
        <v>889.5999999999999</v>
      </c>
      <c r="V47" s="36"/>
      <c r="W47" s="36">
        <f>U47+V47</f>
        <v>889.5999999999999</v>
      </c>
      <c r="X47" s="36"/>
      <c r="Y47" s="36">
        <f>W47+X47</f>
        <v>889.5999999999999</v>
      </c>
      <c r="Z47" s="36"/>
      <c r="AA47" s="36">
        <f>Y47+Z47</f>
        <v>889.5999999999999</v>
      </c>
      <c r="AB47" s="36"/>
      <c r="AC47" s="36">
        <f>AA47+AB47</f>
        <v>889.5999999999999</v>
      </c>
      <c r="AD47" s="36"/>
      <c r="AE47" s="36">
        <f>AC47+AD47</f>
        <v>889.5999999999999</v>
      </c>
      <c r="AF47" s="36">
        <v>-0.1</v>
      </c>
      <c r="AG47" s="36"/>
      <c r="AH47" s="36"/>
      <c r="AI47" s="36"/>
      <c r="AJ47" s="35"/>
      <c r="AK47" s="35"/>
      <c r="AL47" s="35"/>
    </row>
    <row r="48" spans="1:38" ht="15.75" hidden="1">
      <c r="A48" s="37"/>
      <c r="B48" s="19" t="s">
        <v>18</v>
      </c>
      <c r="C48" s="40"/>
      <c r="D48" s="41"/>
      <c r="E48" s="41" t="s">
        <v>12</v>
      </c>
      <c r="F48" s="41"/>
      <c r="G48" s="34">
        <f aca="true" t="shared" si="3" ref="G48:U49">G49</f>
        <v>69321.9</v>
      </c>
      <c r="H48" s="34">
        <f t="shared" si="3"/>
        <v>0</v>
      </c>
      <c r="I48" s="34">
        <f t="shared" si="3"/>
        <v>69321.9</v>
      </c>
      <c r="J48" s="34">
        <f t="shared" si="3"/>
        <v>0</v>
      </c>
      <c r="K48" s="34">
        <f t="shared" si="3"/>
        <v>69321.9</v>
      </c>
      <c r="L48" s="34"/>
      <c r="M48" s="34">
        <f t="shared" si="3"/>
        <v>69321.9</v>
      </c>
      <c r="N48" s="34"/>
      <c r="O48" s="34">
        <f t="shared" si="3"/>
        <v>69321.9</v>
      </c>
      <c r="P48" s="34"/>
      <c r="Q48" s="34">
        <f t="shared" si="3"/>
        <v>69321.9</v>
      </c>
      <c r="R48" s="34"/>
      <c r="S48" s="34">
        <f t="shared" si="3"/>
        <v>69321.9</v>
      </c>
      <c r="T48" s="34"/>
      <c r="U48" s="34">
        <f t="shared" si="3"/>
        <v>69321.9</v>
      </c>
      <c r="V48" s="34"/>
      <c r="W48" s="34">
        <f>W49</f>
        <v>69321.9</v>
      </c>
      <c r="X48" s="34"/>
      <c r="Y48" s="34">
        <f aca="true" t="shared" si="4" ref="Y48:AG49">Y49</f>
        <v>69321.9</v>
      </c>
      <c r="Z48" s="34">
        <f t="shared" si="4"/>
        <v>250</v>
      </c>
      <c r="AA48" s="34">
        <f t="shared" si="4"/>
        <v>69571.9</v>
      </c>
      <c r="AB48" s="34">
        <f t="shared" si="4"/>
        <v>1177.8</v>
      </c>
      <c r="AC48" s="34">
        <f t="shared" si="4"/>
        <v>70749.7</v>
      </c>
      <c r="AD48" s="34">
        <f t="shared" si="4"/>
        <v>830.7</v>
      </c>
      <c r="AE48" s="34">
        <f t="shared" si="4"/>
        <v>71580.4</v>
      </c>
      <c r="AF48" s="34"/>
      <c r="AG48" s="34"/>
      <c r="AH48" s="34"/>
      <c r="AI48" s="34"/>
      <c r="AJ48" s="35"/>
      <c r="AK48" s="35"/>
      <c r="AL48" s="35"/>
    </row>
    <row r="49" spans="1:38" ht="15.75" hidden="1">
      <c r="A49" s="37"/>
      <c r="B49" s="19" t="s">
        <v>18</v>
      </c>
      <c r="C49" s="40"/>
      <c r="D49" s="41"/>
      <c r="E49" s="41" t="s">
        <v>11</v>
      </c>
      <c r="F49" s="41"/>
      <c r="G49" s="34">
        <f t="shared" si="3"/>
        <v>69321.9</v>
      </c>
      <c r="H49" s="34">
        <f t="shared" si="3"/>
        <v>0</v>
      </c>
      <c r="I49" s="34">
        <f t="shared" si="3"/>
        <v>69321.9</v>
      </c>
      <c r="J49" s="34">
        <f t="shared" si="3"/>
        <v>0</v>
      </c>
      <c r="K49" s="34">
        <f t="shared" si="3"/>
        <v>69321.9</v>
      </c>
      <c r="L49" s="34"/>
      <c r="M49" s="34">
        <f t="shared" si="3"/>
        <v>69321.9</v>
      </c>
      <c r="N49" s="34"/>
      <c r="O49" s="34">
        <f t="shared" si="3"/>
        <v>69321.9</v>
      </c>
      <c r="P49" s="34"/>
      <c r="Q49" s="34">
        <f t="shared" si="3"/>
        <v>69321.9</v>
      </c>
      <c r="R49" s="34"/>
      <c r="S49" s="34">
        <f t="shared" si="3"/>
        <v>69321.9</v>
      </c>
      <c r="T49" s="34"/>
      <c r="U49" s="34">
        <f t="shared" si="3"/>
        <v>69321.9</v>
      </c>
      <c r="V49" s="34"/>
      <c r="W49" s="34">
        <f>W50</f>
        <v>69321.9</v>
      </c>
      <c r="X49" s="34"/>
      <c r="Y49" s="34">
        <f t="shared" si="4"/>
        <v>69321.9</v>
      </c>
      <c r="Z49" s="34">
        <f t="shared" si="4"/>
        <v>250</v>
      </c>
      <c r="AA49" s="34">
        <f t="shared" si="4"/>
        <v>69571.9</v>
      </c>
      <c r="AB49" s="34">
        <f t="shared" si="4"/>
        <v>1177.8</v>
      </c>
      <c r="AC49" s="34">
        <f t="shared" si="4"/>
        <v>70749.7</v>
      </c>
      <c r="AD49" s="34">
        <f t="shared" si="4"/>
        <v>830.7</v>
      </c>
      <c r="AE49" s="34">
        <f t="shared" si="4"/>
        <v>71580.4</v>
      </c>
      <c r="AF49" s="34"/>
      <c r="AG49" s="34">
        <f t="shared" si="4"/>
        <v>0</v>
      </c>
      <c r="AH49" s="34"/>
      <c r="AI49" s="34"/>
      <c r="AJ49" s="35"/>
      <c r="AK49" s="35"/>
      <c r="AL49" s="35"/>
    </row>
    <row r="50" spans="1:38" ht="21" customHeight="1" hidden="1">
      <c r="A50" s="37"/>
      <c r="B50" s="19" t="s">
        <v>18</v>
      </c>
      <c r="C50" s="40"/>
      <c r="D50" s="41"/>
      <c r="E50" s="41" t="s">
        <v>11</v>
      </c>
      <c r="F50" s="41" t="s">
        <v>21</v>
      </c>
      <c r="G50" s="36">
        <v>69321.9</v>
      </c>
      <c r="H50" s="36"/>
      <c r="I50" s="36">
        <f>G50+H50</f>
        <v>69321.9</v>
      </c>
      <c r="J50" s="36"/>
      <c r="K50" s="36">
        <f>I50+J50</f>
        <v>69321.9</v>
      </c>
      <c r="L50" s="36"/>
      <c r="M50" s="36">
        <f>K50+L50</f>
        <v>69321.9</v>
      </c>
      <c r="N50" s="36"/>
      <c r="O50" s="36">
        <f>M50+N50</f>
        <v>69321.9</v>
      </c>
      <c r="P50" s="36"/>
      <c r="Q50" s="36">
        <f>O50+P50</f>
        <v>69321.9</v>
      </c>
      <c r="R50" s="36"/>
      <c r="S50" s="36">
        <f>Q50+R50</f>
        <v>69321.9</v>
      </c>
      <c r="T50" s="36"/>
      <c r="U50" s="36">
        <f>S50+T50</f>
        <v>69321.9</v>
      </c>
      <c r="V50" s="36"/>
      <c r="W50" s="36">
        <f>U50+V50</f>
        <v>69321.9</v>
      </c>
      <c r="X50" s="36"/>
      <c r="Y50" s="36">
        <f>W50+X50</f>
        <v>69321.9</v>
      </c>
      <c r="Z50" s="36">
        <v>250</v>
      </c>
      <c r="AA50" s="36">
        <f>Y50+Z50</f>
        <v>69571.9</v>
      </c>
      <c r="AB50" s="36">
        <f>450+727.8</f>
        <v>1177.8</v>
      </c>
      <c r="AC50" s="36">
        <f>AA50+AB50</f>
        <v>70749.7</v>
      </c>
      <c r="AD50" s="36">
        <v>830.7</v>
      </c>
      <c r="AE50" s="36">
        <f>AC50+AD50</f>
        <v>71580.4</v>
      </c>
      <c r="AF50" s="36"/>
      <c r="AG50" s="36"/>
      <c r="AH50" s="36"/>
      <c r="AI50" s="36"/>
      <c r="AJ50" s="35"/>
      <c r="AK50" s="35"/>
      <c r="AL50" s="35"/>
    </row>
    <row r="51" spans="1:38" ht="15.75" hidden="1">
      <c r="A51" s="37"/>
      <c r="B51" s="19" t="s">
        <v>18</v>
      </c>
      <c r="C51" s="40"/>
      <c r="D51" s="41"/>
      <c r="E51" s="41" t="s">
        <v>63</v>
      </c>
      <c r="F51" s="41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4">
        <f aca="true" t="shared" si="5" ref="Y51:AA53">Y52</f>
        <v>0</v>
      </c>
      <c r="Z51" s="34">
        <f t="shared" si="5"/>
        <v>46.8</v>
      </c>
      <c r="AA51" s="34">
        <f t="shared" si="5"/>
        <v>46.8</v>
      </c>
      <c r="AB51" s="34"/>
      <c r="AC51" s="34">
        <f>AC52</f>
        <v>46.8</v>
      </c>
      <c r="AD51" s="34"/>
      <c r="AE51" s="34">
        <f>AE52</f>
        <v>46.8</v>
      </c>
      <c r="AF51" s="34"/>
      <c r="AG51" s="34">
        <f>AG52</f>
        <v>0</v>
      </c>
      <c r="AH51" s="34"/>
      <c r="AI51" s="34"/>
      <c r="AJ51" s="35"/>
      <c r="AK51" s="35"/>
      <c r="AL51" s="35"/>
    </row>
    <row r="52" spans="1:38" ht="15.75" hidden="1">
      <c r="A52" s="37"/>
      <c r="B52" s="19" t="s">
        <v>18</v>
      </c>
      <c r="C52" s="40"/>
      <c r="D52" s="41"/>
      <c r="E52" s="41" t="s">
        <v>64</v>
      </c>
      <c r="F52" s="41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4">
        <f t="shared" si="5"/>
        <v>0</v>
      </c>
      <c r="Z52" s="34">
        <f t="shared" si="5"/>
        <v>46.8</v>
      </c>
      <c r="AA52" s="34">
        <f t="shared" si="5"/>
        <v>46.8</v>
      </c>
      <c r="AB52" s="34"/>
      <c r="AC52" s="34">
        <f>AC53</f>
        <v>46.8</v>
      </c>
      <c r="AD52" s="34"/>
      <c r="AE52" s="34">
        <f>AE53</f>
        <v>46.8</v>
      </c>
      <c r="AF52" s="34"/>
      <c r="AG52" s="34"/>
      <c r="AH52" s="34"/>
      <c r="AI52" s="34"/>
      <c r="AJ52" s="35"/>
      <c r="AK52" s="35"/>
      <c r="AL52" s="35"/>
    </row>
    <row r="53" spans="1:38" ht="15.75" hidden="1">
      <c r="A53" s="37"/>
      <c r="B53" s="19" t="s">
        <v>18</v>
      </c>
      <c r="C53" s="40"/>
      <c r="D53" s="41"/>
      <c r="E53" s="41" t="s">
        <v>52</v>
      </c>
      <c r="F53" s="41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4">
        <f t="shared" si="5"/>
        <v>0</v>
      </c>
      <c r="Z53" s="34">
        <f t="shared" si="5"/>
        <v>46.8</v>
      </c>
      <c r="AA53" s="34">
        <f t="shared" si="5"/>
        <v>46.8</v>
      </c>
      <c r="AB53" s="34"/>
      <c r="AC53" s="34">
        <f>AC54</f>
        <v>46.8</v>
      </c>
      <c r="AD53" s="34"/>
      <c r="AE53" s="34">
        <f>AE54</f>
        <v>46.8</v>
      </c>
      <c r="AF53" s="34"/>
      <c r="AG53" s="34"/>
      <c r="AH53" s="34"/>
      <c r="AI53" s="34"/>
      <c r="AJ53" s="35"/>
      <c r="AK53" s="35"/>
      <c r="AL53" s="35"/>
    </row>
    <row r="54" spans="1:38" ht="18.75" customHeight="1" hidden="1">
      <c r="A54" s="37"/>
      <c r="B54" s="19" t="s">
        <v>18</v>
      </c>
      <c r="C54" s="40"/>
      <c r="D54" s="41"/>
      <c r="E54" s="41" t="s">
        <v>52</v>
      </c>
      <c r="F54" s="41" t="s">
        <v>14</v>
      </c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>
        <v>0</v>
      </c>
      <c r="Z54" s="36">
        <v>46.8</v>
      </c>
      <c r="AA54" s="36">
        <f>Y54+Z54</f>
        <v>46.8</v>
      </c>
      <c r="AB54" s="36"/>
      <c r="AC54" s="36">
        <f>AA54+AB54</f>
        <v>46.8</v>
      </c>
      <c r="AD54" s="36"/>
      <c r="AE54" s="36">
        <f>AC54+AD54</f>
        <v>46.8</v>
      </c>
      <c r="AF54" s="36"/>
      <c r="AG54" s="36"/>
      <c r="AH54" s="36"/>
      <c r="AI54" s="36"/>
      <c r="AJ54" s="35"/>
      <c r="AK54" s="35"/>
      <c r="AL54" s="35"/>
    </row>
    <row r="55" spans="1:38" ht="15.75" hidden="1">
      <c r="A55" s="37"/>
      <c r="B55" s="19" t="s">
        <v>18</v>
      </c>
      <c r="C55" s="40"/>
      <c r="D55" s="41"/>
      <c r="E55" s="41" t="s">
        <v>65</v>
      </c>
      <c r="F55" s="41"/>
      <c r="G55" s="34">
        <f aca="true" t="shared" si="6" ref="G55:U56">G56</f>
        <v>3134.4</v>
      </c>
      <c r="H55" s="34">
        <f t="shared" si="6"/>
        <v>0</v>
      </c>
      <c r="I55" s="34">
        <f t="shared" si="6"/>
        <v>3134.4</v>
      </c>
      <c r="J55" s="34">
        <f t="shared" si="6"/>
        <v>0</v>
      </c>
      <c r="K55" s="34">
        <f t="shared" si="6"/>
        <v>3134.4</v>
      </c>
      <c r="L55" s="34"/>
      <c r="M55" s="34">
        <f t="shared" si="6"/>
        <v>3134.4</v>
      </c>
      <c r="N55" s="34"/>
      <c r="O55" s="34">
        <f t="shared" si="6"/>
        <v>3134.4</v>
      </c>
      <c r="P55" s="34"/>
      <c r="Q55" s="34">
        <f t="shared" si="6"/>
        <v>3134.4</v>
      </c>
      <c r="R55" s="34"/>
      <c r="S55" s="34">
        <f t="shared" si="6"/>
        <v>3134.4</v>
      </c>
      <c r="T55" s="34"/>
      <c r="U55" s="34">
        <f t="shared" si="6"/>
        <v>3134.4</v>
      </c>
      <c r="V55" s="34"/>
      <c r="W55" s="34">
        <f>W56</f>
        <v>3134.4</v>
      </c>
      <c r="X55" s="34"/>
      <c r="Y55" s="34">
        <f>Y56</f>
        <v>3134.4</v>
      </c>
      <c r="Z55" s="34"/>
      <c r="AA55" s="34">
        <f aca="true" t="shared" si="7" ref="AA55:AC56">AA56</f>
        <v>3134.4</v>
      </c>
      <c r="AB55" s="34">
        <f t="shared" si="7"/>
        <v>-727.8</v>
      </c>
      <c r="AC55" s="34">
        <f t="shared" si="7"/>
        <v>2406.6000000000004</v>
      </c>
      <c r="AD55" s="34"/>
      <c r="AE55" s="34">
        <f>AE56</f>
        <v>2406.6000000000004</v>
      </c>
      <c r="AF55" s="34"/>
      <c r="AG55" s="34"/>
      <c r="AH55" s="34"/>
      <c r="AI55" s="34"/>
      <c r="AJ55" s="35"/>
      <c r="AK55" s="35"/>
      <c r="AL55" s="35"/>
    </row>
    <row r="56" spans="1:38" ht="33" customHeight="1" hidden="1">
      <c r="A56" s="37"/>
      <c r="B56" s="19" t="s">
        <v>18</v>
      </c>
      <c r="C56" s="40"/>
      <c r="D56" s="41"/>
      <c r="E56" s="41" t="s">
        <v>66</v>
      </c>
      <c r="F56" s="41"/>
      <c r="G56" s="34">
        <f t="shared" si="6"/>
        <v>3134.4</v>
      </c>
      <c r="H56" s="34">
        <f t="shared" si="6"/>
        <v>0</v>
      </c>
      <c r="I56" s="34">
        <f t="shared" si="6"/>
        <v>3134.4</v>
      </c>
      <c r="J56" s="34">
        <f t="shared" si="6"/>
        <v>0</v>
      </c>
      <c r="K56" s="34">
        <f t="shared" si="6"/>
        <v>3134.4</v>
      </c>
      <c r="L56" s="34"/>
      <c r="M56" s="34">
        <f t="shared" si="6"/>
        <v>3134.4</v>
      </c>
      <c r="N56" s="34"/>
      <c r="O56" s="34">
        <f t="shared" si="6"/>
        <v>3134.4</v>
      </c>
      <c r="P56" s="34"/>
      <c r="Q56" s="34">
        <f t="shared" si="6"/>
        <v>3134.4</v>
      </c>
      <c r="R56" s="34"/>
      <c r="S56" s="34">
        <f t="shared" si="6"/>
        <v>3134.4</v>
      </c>
      <c r="T56" s="34"/>
      <c r="U56" s="34">
        <f t="shared" si="6"/>
        <v>3134.4</v>
      </c>
      <c r="V56" s="34"/>
      <c r="W56" s="34">
        <f>W57</f>
        <v>3134.4</v>
      </c>
      <c r="X56" s="34"/>
      <c r="Y56" s="34">
        <f>Y57</f>
        <v>3134.4</v>
      </c>
      <c r="Z56" s="34"/>
      <c r="AA56" s="34">
        <f t="shared" si="7"/>
        <v>3134.4</v>
      </c>
      <c r="AB56" s="34">
        <f t="shared" si="7"/>
        <v>-727.8</v>
      </c>
      <c r="AC56" s="34">
        <f t="shared" si="7"/>
        <v>2406.6000000000004</v>
      </c>
      <c r="AD56" s="34"/>
      <c r="AE56" s="34">
        <f>AE57</f>
        <v>2406.6000000000004</v>
      </c>
      <c r="AF56" s="34"/>
      <c r="AG56" s="34"/>
      <c r="AH56" s="34"/>
      <c r="AI56" s="34"/>
      <c r="AJ56" s="35"/>
      <c r="AK56" s="35"/>
      <c r="AL56" s="35"/>
    </row>
    <row r="57" spans="1:38" ht="15.75" hidden="1">
      <c r="A57" s="37"/>
      <c r="B57" s="19" t="s">
        <v>18</v>
      </c>
      <c r="C57" s="40"/>
      <c r="D57" s="41"/>
      <c r="E57" s="41" t="s">
        <v>66</v>
      </c>
      <c r="F57" s="41" t="s">
        <v>67</v>
      </c>
      <c r="G57" s="36">
        <v>3134.4</v>
      </c>
      <c r="H57" s="36"/>
      <c r="I57" s="36">
        <f>G57+H57</f>
        <v>3134.4</v>
      </c>
      <c r="J57" s="36"/>
      <c r="K57" s="36">
        <f>I57+J57</f>
        <v>3134.4</v>
      </c>
      <c r="L57" s="36"/>
      <c r="M57" s="36">
        <f>K57+L57</f>
        <v>3134.4</v>
      </c>
      <c r="N57" s="36"/>
      <c r="O57" s="36">
        <f>M57+N57</f>
        <v>3134.4</v>
      </c>
      <c r="P57" s="36"/>
      <c r="Q57" s="36">
        <f>O57+P57</f>
        <v>3134.4</v>
      </c>
      <c r="R57" s="36"/>
      <c r="S57" s="36">
        <f>Q57+R57</f>
        <v>3134.4</v>
      </c>
      <c r="T57" s="36"/>
      <c r="U57" s="36">
        <f>S57+T57</f>
        <v>3134.4</v>
      </c>
      <c r="V57" s="36"/>
      <c r="W57" s="36">
        <f>U57+V57</f>
        <v>3134.4</v>
      </c>
      <c r="X57" s="36"/>
      <c r="Y57" s="36">
        <f>W57+X57</f>
        <v>3134.4</v>
      </c>
      <c r="Z57" s="36"/>
      <c r="AA57" s="36">
        <f>Y57+Z57</f>
        <v>3134.4</v>
      </c>
      <c r="AB57" s="36">
        <v>-727.8</v>
      </c>
      <c r="AC57" s="36">
        <f>AA57+AB57</f>
        <v>2406.6000000000004</v>
      </c>
      <c r="AD57" s="36"/>
      <c r="AE57" s="36">
        <f>AC57+AD57</f>
        <v>2406.6000000000004</v>
      </c>
      <c r="AF57" s="36"/>
      <c r="AG57" s="36"/>
      <c r="AH57" s="36"/>
      <c r="AI57" s="36"/>
      <c r="AJ57" s="35"/>
      <c r="AK57" s="35"/>
      <c r="AL57" s="35"/>
    </row>
    <row r="58" spans="1:38" ht="3" customHeight="1" hidden="1">
      <c r="A58" s="16"/>
      <c r="B58" s="19" t="s">
        <v>18</v>
      </c>
      <c r="C58" s="40"/>
      <c r="D58" s="39"/>
      <c r="E58" s="39"/>
      <c r="F58" s="39"/>
      <c r="G58" s="33">
        <f>G59</f>
        <v>59029.299999999996</v>
      </c>
      <c r="H58" s="33">
        <f>H59</f>
        <v>0</v>
      </c>
      <c r="I58" s="33">
        <f>I59</f>
        <v>59029.299999999996</v>
      </c>
      <c r="J58" s="33">
        <f>J59</f>
        <v>0</v>
      </c>
      <c r="K58" s="33">
        <f>K59</f>
        <v>59029.299999999996</v>
      </c>
      <c r="L58" s="33"/>
      <c r="M58" s="33">
        <f>M59</f>
        <v>59029.299999999996</v>
      </c>
      <c r="N58" s="33"/>
      <c r="O58" s="33">
        <f>O59</f>
        <v>59029.299999999996</v>
      </c>
      <c r="P58" s="33"/>
      <c r="Q58" s="33">
        <f>Q59</f>
        <v>59029.299999999996</v>
      </c>
      <c r="R58" s="33"/>
      <c r="S58" s="33">
        <f>S59</f>
        <v>59029.299999999996</v>
      </c>
      <c r="T58" s="33"/>
      <c r="U58" s="33">
        <f>U59</f>
        <v>59029.299999999996</v>
      </c>
      <c r="V58" s="33"/>
      <c r="W58" s="33">
        <f>W59</f>
        <v>59029.299999999996</v>
      </c>
      <c r="X58" s="33"/>
      <c r="Y58" s="33">
        <f>Y59+Y64</f>
        <v>59029.299999999996</v>
      </c>
      <c r="Z58" s="33">
        <f>Z59+Z64</f>
        <v>497</v>
      </c>
      <c r="AA58" s="33">
        <f>AA59+AA64</f>
        <v>59526.3</v>
      </c>
      <c r="AB58" s="33"/>
      <c r="AC58" s="33">
        <f>AC59+AC64</f>
        <v>59526.3</v>
      </c>
      <c r="AD58" s="33">
        <f>AD59+AD64</f>
        <v>-976.4</v>
      </c>
      <c r="AE58" s="33">
        <f>AE59+AE64</f>
        <v>58549.9</v>
      </c>
      <c r="AF58" s="33">
        <f>AF59+AF64</f>
        <v>-190.2</v>
      </c>
      <c r="AG58" s="33"/>
      <c r="AH58" s="33"/>
      <c r="AI58" s="33"/>
      <c r="AJ58" s="35"/>
      <c r="AK58" s="35"/>
      <c r="AL58" s="35"/>
    </row>
    <row r="59" spans="1:38" ht="15.75" hidden="1">
      <c r="A59" s="37"/>
      <c r="B59" s="19" t="s">
        <v>18</v>
      </c>
      <c r="C59" s="40"/>
      <c r="D59" s="41"/>
      <c r="E59" s="41" t="s">
        <v>12</v>
      </c>
      <c r="F59" s="41"/>
      <c r="G59" s="34">
        <f>G60+G62</f>
        <v>59029.299999999996</v>
      </c>
      <c r="H59" s="34">
        <f>H60+H62</f>
        <v>0</v>
      </c>
      <c r="I59" s="34">
        <f>I60+I62</f>
        <v>59029.299999999996</v>
      </c>
      <c r="J59" s="34">
        <f>J60+J62</f>
        <v>0</v>
      </c>
      <c r="K59" s="34">
        <f>K60+K62</f>
        <v>59029.299999999996</v>
      </c>
      <c r="L59" s="34"/>
      <c r="M59" s="34">
        <f>M60+M62</f>
        <v>59029.299999999996</v>
      </c>
      <c r="N59" s="34"/>
      <c r="O59" s="34">
        <f>O60+O62</f>
        <v>59029.299999999996</v>
      </c>
      <c r="P59" s="34"/>
      <c r="Q59" s="34">
        <f>Q60+Q62</f>
        <v>59029.299999999996</v>
      </c>
      <c r="R59" s="34"/>
      <c r="S59" s="34">
        <f>S60+S62</f>
        <v>59029.299999999996</v>
      </c>
      <c r="T59" s="34"/>
      <c r="U59" s="34">
        <f>U60+U62</f>
        <v>59029.299999999996</v>
      </c>
      <c r="V59" s="34"/>
      <c r="W59" s="34">
        <f>W60+W62</f>
        <v>59029.299999999996</v>
      </c>
      <c r="X59" s="34"/>
      <c r="Y59" s="34">
        <f>Y60+Y62</f>
        <v>59029.299999999996</v>
      </c>
      <c r="Z59" s="34">
        <f>Z60+Z62</f>
        <v>450.1</v>
      </c>
      <c r="AA59" s="34">
        <f>AA60+AA62</f>
        <v>59479.4</v>
      </c>
      <c r="AB59" s="34"/>
      <c r="AC59" s="34">
        <f>AC60+AC62</f>
        <v>59479.4</v>
      </c>
      <c r="AD59" s="34">
        <f>AD60+AD62</f>
        <v>-976.4</v>
      </c>
      <c r="AE59" s="34">
        <f>AE60+AE62</f>
        <v>58503</v>
      </c>
      <c r="AF59" s="34">
        <f>AF60+AF62</f>
        <v>-190.2</v>
      </c>
      <c r="AG59" s="34"/>
      <c r="AH59" s="34"/>
      <c r="AI59" s="34"/>
      <c r="AJ59" s="35"/>
      <c r="AK59" s="35"/>
      <c r="AL59" s="35"/>
    </row>
    <row r="60" spans="1:38" ht="15.75" hidden="1">
      <c r="A60" s="37"/>
      <c r="B60" s="19" t="s">
        <v>18</v>
      </c>
      <c r="C60" s="40"/>
      <c r="D60" s="41"/>
      <c r="E60" s="41" t="s">
        <v>15</v>
      </c>
      <c r="F60" s="41"/>
      <c r="G60" s="34">
        <f>G61</f>
        <v>57046.1</v>
      </c>
      <c r="H60" s="34">
        <f>H61</f>
        <v>0</v>
      </c>
      <c r="I60" s="34">
        <f>I61</f>
        <v>57046.1</v>
      </c>
      <c r="J60" s="34">
        <f>J61</f>
        <v>0</v>
      </c>
      <c r="K60" s="34">
        <f>K61</f>
        <v>57046.1</v>
      </c>
      <c r="L60" s="34"/>
      <c r="M60" s="34">
        <f>M61</f>
        <v>57046.1</v>
      </c>
      <c r="N60" s="34"/>
      <c r="O60" s="34">
        <f>O61</f>
        <v>57046.1</v>
      </c>
      <c r="P60" s="34"/>
      <c r="Q60" s="34">
        <f>Q61</f>
        <v>57046.1</v>
      </c>
      <c r="R60" s="34"/>
      <c r="S60" s="34">
        <f>S61</f>
        <v>57046.1</v>
      </c>
      <c r="T60" s="34"/>
      <c r="U60" s="34">
        <f>U61</f>
        <v>57046.1</v>
      </c>
      <c r="V60" s="34"/>
      <c r="W60" s="34">
        <f>W61</f>
        <v>57046.1</v>
      </c>
      <c r="X60" s="34"/>
      <c r="Y60" s="34">
        <f>Y61</f>
        <v>57046.1</v>
      </c>
      <c r="Z60" s="34">
        <f>Z61</f>
        <v>150</v>
      </c>
      <c r="AA60" s="34">
        <f>AA61</f>
        <v>57196.1</v>
      </c>
      <c r="AB60" s="34"/>
      <c r="AC60" s="34">
        <f>AC61</f>
        <v>57196.1</v>
      </c>
      <c r="AD60" s="34">
        <f>AD61</f>
        <v>-976.4</v>
      </c>
      <c r="AE60" s="34">
        <f>AE61</f>
        <v>56219.7</v>
      </c>
      <c r="AF60" s="34">
        <f>AF61</f>
        <v>-190.2</v>
      </c>
      <c r="AG60" s="34"/>
      <c r="AH60" s="34"/>
      <c r="AI60" s="34"/>
      <c r="AJ60" s="35"/>
      <c r="AK60" s="35"/>
      <c r="AL60" s="35"/>
    </row>
    <row r="61" spans="1:38" ht="20.25" customHeight="1" hidden="1">
      <c r="A61" s="37"/>
      <c r="B61" s="19" t="s">
        <v>18</v>
      </c>
      <c r="C61" s="40"/>
      <c r="D61" s="41"/>
      <c r="E61" s="41" t="s">
        <v>15</v>
      </c>
      <c r="F61" s="41" t="s">
        <v>14</v>
      </c>
      <c r="G61" s="36">
        <v>57046.1</v>
      </c>
      <c r="H61" s="36"/>
      <c r="I61" s="36">
        <f>G61+H61</f>
        <v>57046.1</v>
      </c>
      <c r="J61" s="36"/>
      <c r="K61" s="36">
        <f>I61+J61</f>
        <v>57046.1</v>
      </c>
      <c r="L61" s="36"/>
      <c r="M61" s="36">
        <f>K61+L61</f>
        <v>57046.1</v>
      </c>
      <c r="N61" s="36"/>
      <c r="O61" s="36">
        <f>M61+N61</f>
        <v>57046.1</v>
      </c>
      <c r="P61" s="36"/>
      <c r="Q61" s="36">
        <f>O61+P61</f>
        <v>57046.1</v>
      </c>
      <c r="R61" s="36"/>
      <c r="S61" s="36">
        <f>Q61+R61</f>
        <v>57046.1</v>
      </c>
      <c r="T61" s="36"/>
      <c r="U61" s="36">
        <f>S61+T61</f>
        <v>57046.1</v>
      </c>
      <c r="V61" s="36"/>
      <c r="W61" s="36">
        <f>U61+V61</f>
        <v>57046.1</v>
      </c>
      <c r="X61" s="36"/>
      <c r="Y61" s="36">
        <f>W61+X61</f>
        <v>57046.1</v>
      </c>
      <c r="Z61" s="36">
        <v>150</v>
      </c>
      <c r="AA61" s="36">
        <f>Y61+Z61</f>
        <v>57196.1</v>
      </c>
      <c r="AB61" s="36"/>
      <c r="AC61" s="36">
        <f>AA61+AB61</f>
        <v>57196.1</v>
      </c>
      <c r="AD61" s="36">
        <f>-850-126.4</f>
        <v>-976.4</v>
      </c>
      <c r="AE61" s="36">
        <f>AC61+AD61</f>
        <v>56219.7</v>
      </c>
      <c r="AF61" s="36">
        <f>-40.2-150</f>
        <v>-190.2</v>
      </c>
      <c r="AG61" s="36"/>
      <c r="AH61" s="36"/>
      <c r="AI61" s="36"/>
      <c r="AJ61" s="35"/>
      <c r="AK61" s="35"/>
      <c r="AL61" s="35"/>
    </row>
    <row r="62" spans="1:38" ht="40.5" customHeight="1" hidden="1">
      <c r="A62" s="37"/>
      <c r="B62" s="19" t="s">
        <v>18</v>
      </c>
      <c r="C62" s="40"/>
      <c r="D62" s="41"/>
      <c r="E62" s="41" t="s">
        <v>68</v>
      </c>
      <c r="F62" s="41"/>
      <c r="G62" s="34">
        <f>G63</f>
        <v>1983.2</v>
      </c>
      <c r="H62" s="34">
        <f>H63</f>
        <v>0</v>
      </c>
      <c r="I62" s="34">
        <f>I63</f>
        <v>1983.2</v>
      </c>
      <c r="J62" s="34">
        <f>J63</f>
        <v>0</v>
      </c>
      <c r="K62" s="34">
        <f>K63</f>
        <v>1983.2</v>
      </c>
      <c r="L62" s="34"/>
      <c r="M62" s="34">
        <f>M63</f>
        <v>1983.2</v>
      </c>
      <c r="N62" s="34"/>
      <c r="O62" s="34">
        <f>O63</f>
        <v>1983.2</v>
      </c>
      <c r="P62" s="34"/>
      <c r="Q62" s="34">
        <f>Q63</f>
        <v>1983.2</v>
      </c>
      <c r="R62" s="34"/>
      <c r="S62" s="34">
        <f>S63</f>
        <v>1983.2</v>
      </c>
      <c r="T62" s="34"/>
      <c r="U62" s="34">
        <f>U63</f>
        <v>1983.2</v>
      </c>
      <c r="V62" s="34"/>
      <c r="W62" s="34">
        <f>W63</f>
        <v>1983.2</v>
      </c>
      <c r="X62" s="34"/>
      <c r="Y62" s="34">
        <f>Y63</f>
        <v>1983.2</v>
      </c>
      <c r="Z62" s="34">
        <f>Z63</f>
        <v>300.1</v>
      </c>
      <c r="AA62" s="34">
        <f>AA63</f>
        <v>2283.3</v>
      </c>
      <c r="AB62" s="34"/>
      <c r="AC62" s="34">
        <f>AC63</f>
        <v>2283.3</v>
      </c>
      <c r="AD62" s="34"/>
      <c r="AE62" s="34">
        <f>AE63</f>
        <v>2283.3</v>
      </c>
      <c r="AF62" s="34">
        <f>AF63</f>
        <v>0</v>
      </c>
      <c r="AG62" s="34"/>
      <c r="AH62" s="34"/>
      <c r="AI62" s="34"/>
      <c r="AJ62" s="35"/>
      <c r="AK62" s="35"/>
      <c r="AL62" s="35"/>
    </row>
    <row r="63" spans="1:38" ht="23.25" customHeight="1" hidden="1">
      <c r="A63" s="37"/>
      <c r="B63" s="19" t="s">
        <v>18</v>
      </c>
      <c r="C63" s="40"/>
      <c r="D63" s="41"/>
      <c r="E63" s="41" t="s">
        <v>68</v>
      </c>
      <c r="F63" s="41" t="s">
        <v>14</v>
      </c>
      <c r="G63" s="36">
        <v>1983.2</v>
      </c>
      <c r="H63" s="36"/>
      <c r="I63" s="36">
        <f>G63+H63</f>
        <v>1983.2</v>
      </c>
      <c r="J63" s="36"/>
      <c r="K63" s="36">
        <f>I63+J63</f>
        <v>1983.2</v>
      </c>
      <c r="L63" s="36"/>
      <c r="M63" s="36">
        <f>K63+L63</f>
        <v>1983.2</v>
      </c>
      <c r="N63" s="36"/>
      <c r="O63" s="36">
        <f>M63+N63</f>
        <v>1983.2</v>
      </c>
      <c r="P63" s="36"/>
      <c r="Q63" s="36">
        <f>O63+P63</f>
        <v>1983.2</v>
      </c>
      <c r="R63" s="36"/>
      <c r="S63" s="36">
        <f>Q63+R63</f>
        <v>1983.2</v>
      </c>
      <c r="T63" s="36"/>
      <c r="U63" s="36">
        <f>S63+T63</f>
        <v>1983.2</v>
      </c>
      <c r="V63" s="36"/>
      <c r="W63" s="36">
        <f>U63+V63</f>
        <v>1983.2</v>
      </c>
      <c r="X63" s="36"/>
      <c r="Y63" s="36">
        <f>W63+X63</f>
        <v>1983.2</v>
      </c>
      <c r="Z63" s="36">
        <v>300.1</v>
      </c>
      <c r="AA63" s="36">
        <f>Y63+Z63</f>
        <v>2283.3</v>
      </c>
      <c r="AB63" s="36"/>
      <c r="AC63" s="36">
        <f>AA63+AB63</f>
        <v>2283.3</v>
      </c>
      <c r="AD63" s="36"/>
      <c r="AE63" s="36">
        <f>AC63+AD63</f>
        <v>2283.3</v>
      </c>
      <c r="AF63" s="36"/>
      <c r="AG63" s="36"/>
      <c r="AH63" s="36"/>
      <c r="AI63" s="36"/>
      <c r="AJ63" s="35"/>
      <c r="AK63" s="35"/>
      <c r="AL63" s="35"/>
    </row>
    <row r="64" spans="1:38" ht="15.75" hidden="1">
      <c r="A64" s="37"/>
      <c r="B64" s="19" t="s">
        <v>18</v>
      </c>
      <c r="C64" s="40"/>
      <c r="D64" s="41"/>
      <c r="E64" s="41" t="s">
        <v>63</v>
      </c>
      <c r="F64" s="41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4">
        <f aca="true" t="shared" si="8" ref="Y64:AA66">Y65</f>
        <v>0</v>
      </c>
      <c r="Z64" s="34">
        <f t="shared" si="8"/>
        <v>46.9</v>
      </c>
      <c r="AA64" s="34">
        <f t="shared" si="8"/>
        <v>46.9</v>
      </c>
      <c r="AB64" s="34"/>
      <c r="AC64" s="34">
        <f>AC65</f>
        <v>46.9</v>
      </c>
      <c r="AD64" s="34"/>
      <c r="AE64" s="34">
        <f>AE65</f>
        <v>46.9</v>
      </c>
      <c r="AF64" s="34"/>
      <c r="AG64" s="34"/>
      <c r="AH64" s="34"/>
      <c r="AI64" s="34"/>
      <c r="AJ64" s="35"/>
      <c r="AK64" s="35"/>
      <c r="AL64" s="35"/>
    </row>
    <row r="65" spans="1:38" ht="15.75" hidden="1">
      <c r="A65" s="37"/>
      <c r="B65" s="19" t="s">
        <v>18</v>
      </c>
      <c r="C65" s="40"/>
      <c r="D65" s="41"/>
      <c r="E65" s="41" t="s">
        <v>64</v>
      </c>
      <c r="F65" s="41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4">
        <f t="shared" si="8"/>
        <v>0</v>
      </c>
      <c r="Z65" s="34">
        <f t="shared" si="8"/>
        <v>46.9</v>
      </c>
      <c r="AA65" s="34">
        <f t="shared" si="8"/>
        <v>46.9</v>
      </c>
      <c r="AB65" s="34"/>
      <c r="AC65" s="34">
        <f>AC66</f>
        <v>46.9</v>
      </c>
      <c r="AD65" s="34"/>
      <c r="AE65" s="34">
        <f>AE66</f>
        <v>46.9</v>
      </c>
      <c r="AF65" s="34"/>
      <c r="AG65" s="34"/>
      <c r="AH65" s="34"/>
      <c r="AI65" s="34"/>
      <c r="AJ65" s="35"/>
      <c r="AK65" s="35"/>
      <c r="AL65" s="35"/>
    </row>
    <row r="66" spans="1:38" ht="15.75" hidden="1">
      <c r="A66" s="37"/>
      <c r="B66" s="19" t="s">
        <v>18</v>
      </c>
      <c r="C66" s="40"/>
      <c r="D66" s="41"/>
      <c r="E66" s="41" t="s">
        <v>52</v>
      </c>
      <c r="F66" s="41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4">
        <f t="shared" si="8"/>
        <v>0</v>
      </c>
      <c r="Z66" s="34">
        <f t="shared" si="8"/>
        <v>46.9</v>
      </c>
      <c r="AA66" s="34">
        <f t="shared" si="8"/>
        <v>46.9</v>
      </c>
      <c r="AB66" s="34"/>
      <c r="AC66" s="34">
        <f>AC67</f>
        <v>46.9</v>
      </c>
      <c r="AD66" s="34"/>
      <c r="AE66" s="34">
        <f>AE67</f>
        <v>46.9</v>
      </c>
      <c r="AF66" s="34"/>
      <c r="AG66" s="34"/>
      <c r="AH66" s="34"/>
      <c r="AI66" s="34"/>
      <c r="AJ66" s="35"/>
      <c r="AK66" s="35"/>
      <c r="AL66" s="35"/>
    </row>
    <row r="67" spans="1:38" ht="21.75" customHeight="1" hidden="1">
      <c r="A67" s="37"/>
      <c r="B67" s="19" t="s">
        <v>18</v>
      </c>
      <c r="C67" s="40"/>
      <c r="D67" s="41"/>
      <c r="E67" s="41" t="s">
        <v>52</v>
      </c>
      <c r="F67" s="41" t="s">
        <v>14</v>
      </c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>
        <v>0</v>
      </c>
      <c r="Z67" s="36">
        <v>46.9</v>
      </c>
      <c r="AA67" s="36">
        <f>Y67+Z67</f>
        <v>46.9</v>
      </c>
      <c r="AB67" s="36"/>
      <c r="AC67" s="36">
        <f>AA67+AB67</f>
        <v>46.9</v>
      </c>
      <c r="AD67" s="36"/>
      <c r="AE67" s="36">
        <f>AC67+AD67</f>
        <v>46.9</v>
      </c>
      <c r="AF67" s="36"/>
      <c r="AG67" s="36"/>
      <c r="AH67" s="36"/>
      <c r="AI67" s="36"/>
      <c r="AJ67" s="35"/>
      <c r="AK67" s="35"/>
      <c r="AL67" s="35"/>
    </row>
    <row r="68" spans="1:38" ht="15.75" hidden="1">
      <c r="A68" s="16"/>
      <c r="B68" s="19" t="s">
        <v>18</v>
      </c>
      <c r="C68" s="40"/>
      <c r="D68" s="39"/>
      <c r="E68" s="39"/>
      <c r="F68" s="39"/>
      <c r="G68" s="33">
        <f>G69</f>
        <v>10840.3</v>
      </c>
      <c r="H68" s="33">
        <f>H69</f>
        <v>0</v>
      </c>
      <c r="I68" s="33">
        <f>I69</f>
        <v>10840.3</v>
      </c>
      <c r="J68" s="33">
        <f>J69</f>
        <v>0</v>
      </c>
      <c r="K68" s="33">
        <f>K69</f>
        <v>10840.3</v>
      </c>
      <c r="L68" s="33"/>
      <c r="M68" s="33">
        <f>M69</f>
        <v>10840.3</v>
      </c>
      <c r="N68" s="33"/>
      <c r="O68" s="33">
        <f>O69</f>
        <v>10840.3</v>
      </c>
      <c r="P68" s="33"/>
      <c r="Q68" s="33">
        <f>Q69</f>
        <v>10840.3</v>
      </c>
      <c r="R68" s="33"/>
      <c r="S68" s="33">
        <f>S69</f>
        <v>10840.3</v>
      </c>
      <c r="T68" s="33"/>
      <c r="U68" s="33">
        <f>U69</f>
        <v>10840.3</v>
      </c>
      <c r="V68" s="33"/>
      <c r="W68" s="33">
        <f>W69</f>
        <v>10840.3</v>
      </c>
      <c r="X68" s="33">
        <f>X69</f>
        <v>400</v>
      </c>
      <c r="Y68" s="33">
        <f>Y69</f>
        <v>11240.3</v>
      </c>
      <c r="Z68" s="33"/>
      <c r="AA68" s="33">
        <f>AA69</f>
        <v>11240.3</v>
      </c>
      <c r="AB68" s="33"/>
      <c r="AC68" s="33">
        <f>AC69</f>
        <v>11240.3</v>
      </c>
      <c r="AD68" s="33">
        <f>AD69</f>
        <v>280</v>
      </c>
      <c r="AE68" s="33">
        <f>AE69</f>
        <v>11520.3</v>
      </c>
      <c r="AF68" s="33"/>
      <c r="AG68" s="33"/>
      <c r="AH68" s="33"/>
      <c r="AI68" s="33"/>
      <c r="AJ68" s="35"/>
      <c r="AK68" s="35"/>
      <c r="AL68" s="35"/>
    </row>
    <row r="69" spans="1:38" ht="15.75" hidden="1">
      <c r="A69" s="37"/>
      <c r="B69" s="19" t="s">
        <v>18</v>
      </c>
      <c r="C69" s="40"/>
      <c r="D69" s="41"/>
      <c r="E69" s="41" t="s">
        <v>12</v>
      </c>
      <c r="F69" s="41"/>
      <c r="G69" s="34">
        <f>G70+G72</f>
        <v>10840.3</v>
      </c>
      <c r="H69" s="34">
        <f>H70+H72</f>
        <v>0</v>
      </c>
      <c r="I69" s="34">
        <f>I70+I72</f>
        <v>10840.3</v>
      </c>
      <c r="J69" s="34">
        <f>J70+J72</f>
        <v>0</v>
      </c>
      <c r="K69" s="34">
        <f>K70+K72</f>
        <v>10840.3</v>
      </c>
      <c r="L69" s="34"/>
      <c r="M69" s="34">
        <f>M70+M72</f>
        <v>10840.3</v>
      </c>
      <c r="N69" s="34"/>
      <c r="O69" s="34">
        <f>O70+O72</f>
        <v>10840.3</v>
      </c>
      <c r="P69" s="34"/>
      <c r="Q69" s="34">
        <f>Q70+Q72</f>
        <v>10840.3</v>
      </c>
      <c r="R69" s="34"/>
      <c r="S69" s="34">
        <f>S70+S72</f>
        <v>10840.3</v>
      </c>
      <c r="T69" s="34"/>
      <c r="U69" s="34">
        <f>U70+U72</f>
        <v>10840.3</v>
      </c>
      <c r="V69" s="34"/>
      <c r="W69" s="34">
        <f>W70+W72</f>
        <v>10840.3</v>
      </c>
      <c r="X69" s="34">
        <f>X70+X72</f>
        <v>400</v>
      </c>
      <c r="Y69" s="34">
        <f>Y70+Y72</f>
        <v>11240.3</v>
      </c>
      <c r="Z69" s="34"/>
      <c r="AA69" s="34">
        <f>AA70+AA72</f>
        <v>11240.3</v>
      </c>
      <c r="AB69" s="34"/>
      <c r="AC69" s="34">
        <f>AC70+AC72</f>
        <v>11240.3</v>
      </c>
      <c r="AD69" s="34">
        <f>AD70+AD72</f>
        <v>280</v>
      </c>
      <c r="AE69" s="34">
        <f>AE70+AE72</f>
        <v>11520.3</v>
      </c>
      <c r="AF69" s="34"/>
      <c r="AG69" s="34"/>
      <c r="AH69" s="34"/>
      <c r="AI69" s="34"/>
      <c r="AJ69" s="35"/>
      <c r="AK69" s="35"/>
      <c r="AL69" s="35"/>
    </row>
    <row r="70" spans="1:38" ht="15.75" hidden="1">
      <c r="A70" s="37"/>
      <c r="B70" s="19" t="s">
        <v>18</v>
      </c>
      <c r="C70" s="40"/>
      <c r="D70" s="41"/>
      <c r="E70" s="41" t="s">
        <v>15</v>
      </c>
      <c r="F70" s="41"/>
      <c r="G70" s="34">
        <f>G71</f>
        <v>8987.3</v>
      </c>
      <c r="H70" s="34">
        <f>H71</f>
        <v>0</v>
      </c>
      <c r="I70" s="34">
        <f>I71</f>
        <v>8987.3</v>
      </c>
      <c r="J70" s="34">
        <f>J71</f>
        <v>0</v>
      </c>
      <c r="K70" s="34">
        <f>K71</f>
        <v>8987.3</v>
      </c>
      <c r="L70" s="34"/>
      <c r="M70" s="34">
        <f>M71</f>
        <v>8987.3</v>
      </c>
      <c r="N70" s="34"/>
      <c r="O70" s="34">
        <f>O71</f>
        <v>8987.3</v>
      </c>
      <c r="P70" s="34"/>
      <c r="Q70" s="34">
        <f>Q71</f>
        <v>8987.3</v>
      </c>
      <c r="R70" s="34"/>
      <c r="S70" s="34">
        <f>S71</f>
        <v>8987.3</v>
      </c>
      <c r="T70" s="34"/>
      <c r="U70" s="34">
        <f>U71</f>
        <v>8987.3</v>
      </c>
      <c r="V70" s="34"/>
      <c r="W70" s="34">
        <f>W71</f>
        <v>8987.3</v>
      </c>
      <c r="X70" s="34">
        <f>X71</f>
        <v>400</v>
      </c>
      <c r="Y70" s="34">
        <f>Y71</f>
        <v>9387.3</v>
      </c>
      <c r="Z70" s="34"/>
      <c r="AA70" s="34">
        <f>AA71</f>
        <v>9387.3</v>
      </c>
      <c r="AB70" s="34"/>
      <c r="AC70" s="34">
        <f>AC71</f>
        <v>9387.3</v>
      </c>
      <c r="AD70" s="34">
        <f>AD71</f>
        <v>297.3</v>
      </c>
      <c r="AE70" s="34">
        <f>AE71</f>
        <v>9684.599999999999</v>
      </c>
      <c r="AF70" s="34"/>
      <c r="AG70" s="34"/>
      <c r="AH70" s="34"/>
      <c r="AI70" s="34"/>
      <c r="AJ70" s="35"/>
      <c r="AK70" s="35"/>
      <c r="AL70" s="35"/>
    </row>
    <row r="71" spans="1:38" ht="18" customHeight="1" hidden="1">
      <c r="A71" s="37"/>
      <c r="B71" s="19" t="s">
        <v>18</v>
      </c>
      <c r="C71" s="40"/>
      <c r="D71" s="41"/>
      <c r="E71" s="41" t="s">
        <v>15</v>
      </c>
      <c r="F71" s="41" t="s">
        <v>14</v>
      </c>
      <c r="G71" s="36">
        <v>8987.3</v>
      </c>
      <c r="H71" s="36"/>
      <c r="I71" s="36">
        <f>G71+H71</f>
        <v>8987.3</v>
      </c>
      <c r="J71" s="36"/>
      <c r="K71" s="36">
        <f>I71+J71</f>
        <v>8987.3</v>
      </c>
      <c r="L71" s="36"/>
      <c r="M71" s="36">
        <f>K71+L71</f>
        <v>8987.3</v>
      </c>
      <c r="N71" s="36"/>
      <c r="O71" s="36">
        <f>M71+N71</f>
        <v>8987.3</v>
      </c>
      <c r="P71" s="36"/>
      <c r="Q71" s="36">
        <f>O71+P71</f>
        <v>8987.3</v>
      </c>
      <c r="R71" s="36"/>
      <c r="S71" s="36">
        <f>Q71+R71</f>
        <v>8987.3</v>
      </c>
      <c r="T71" s="36"/>
      <c r="U71" s="36">
        <f>S71+T71</f>
        <v>8987.3</v>
      </c>
      <c r="V71" s="36"/>
      <c r="W71" s="36">
        <f>U71+V71</f>
        <v>8987.3</v>
      </c>
      <c r="X71" s="36">
        <v>400</v>
      </c>
      <c r="Y71" s="36">
        <f>W71+X71</f>
        <v>9387.3</v>
      </c>
      <c r="Z71" s="36"/>
      <c r="AA71" s="36">
        <f>Y71+Z71</f>
        <v>9387.3</v>
      </c>
      <c r="AB71" s="36"/>
      <c r="AC71" s="36">
        <f>AA71+AB71</f>
        <v>9387.3</v>
      </c>
      <c r="AD71" s="36">
        <v>297.3</v>
      </c>
      <c r="AE71" s="36">
        <f>AC71+AD71</f>
        <v>9684.599999999999</v>
      </c>
      <c r="AF71" s="36"/>
      <c r="AG71" s="36"/>
      <c r="AH71" s="36"/>
      <c r="AI71" s="36"/>
      <c r="AJ71" s="35"/>
      <c r="AK71" s="35"/>
      <c r="AL71" s="35"/>
    </row>
    <row r="72" spans="1:38" ht="15.75" hidden="1">
      <c r="A72" s="37"/>
      <c r="B72" s="19" t="s">
        <v>18</v>
      </c>
      <c r="C72" s="40"/>
      <c r="D72" s="41"/>
      <c r="E72" s="41" t="s">
        <v>69</v>
      </c>
      <c r="F72" s="41"/>
      <c r="G72" s="34">
        <f>G73</f>
        <v>1853</v>
      </c>
      <c r="H72" s="34">
        <f>H73</f>
        <v>0</v>
      </c>
      <c r="I72" s="34">
        <f>I73</f>
        <v>1853</v>
      </c>
      <c r="J72" s="34">
        <f>J73</f>
        <v>0</v>
      </c>
      <c r="K72" s="34">
        <f>K73</f>
        <v>1853</v>
      </c>
      <c r="L72" s="34"/>
      <c r="M72" s="34">
        <f>M73</f>
        <v>1853</v>
      </c>
      <c r="N72" s="34"/>
      <c r="O72" s="34">
        <f>O73</f>
        <v>1853</v>
      </c>
      <c r="P72" s="34"/>
      <c r="Q72" s="34">
        <f>Q73</f>
        <v>1853</v>
      </c>
      <c r="R72" s="34"/>
      <c r="S72" s="34">
        <f>S73</f>
        <v>1853</v>
      </c>
      <c r="T72" s="34"/>
      <c r="U72" s="34">
        <f>U73</f>
        <v>1853</v>
      </c>
      <c r="V72" s="34"/>
      <c r="W72" s="34">
        <f>W73</f>
        <v>1853</v>
      </c>
      <c r="X72" s="34"/>
      <c r="Y72" s="34">
        <f>Y73</f>
        <v>1853</v>
      </c>
      <c r="Z72" s="34"/>
      <c r="AA72" s="34">
        <f>AA73</f>
        <v>1853</v>
      </c>
      <c r="AB72" s="34"/>
      <c r="AC72" s="34">
        <f>AC73</f>
        <v>1853</v>
      </c>
      <c r="AD72" s="34">
        <f>AD73</f>
        <v>-17.3</v>
      </c>
      <c r="AE72" s="34">
        <f>AE73</f>
        <v>1835.7</v>
      </c>
      <c r="AF72" s="34"/>
      <c r="AG72" s="34"/>
      <c r="AH72" s="34"/>
      <c r="AI72" s="34"/>
      <c r="AJ72" s="35"/>
      <c r="AK72" s="35"/>
      <c r="AL72" s="35"/>
    </row>
    <row r="73" spans="1:38" ht="19.5" customHeight="1" hidden="1">
      <c r="A73" s="37"/>
      <c r="B73" s="19" t="s">
        <v>18</v>
      </c>
      <c r="C73" s="40"/>
      <c r="D73" s="41"/>
      <c r="E73" s="41" t="s">
        <v>69</v>
      </c>
      <c r="F73" s="41" t="s">
        <v>14</v>
      </c>
      <c r="G73" s="36">
        <v>1853</v>
      </c>
      <c r="H73" s="36"/>
      <c r="I73" s="36">
        <f>G73+H73</f>
        <v>1853</v>
      </c>
      <c r="J73" s="36"/>
      <c r="K73" s="36">
        <f>I73+J73</f>
        <v>1853</v>
      </c>
      <c r="L73" s="36"/>
      <c r="M73" s="36">
        <f>K73+L73</f>
        <v>1853</v>
      </c>
      <c r="N73" s="36"/>
      <c r="O73" s="36">
        <f>M73+N73</f>
        <v>1853</v>
      </c>
      <c r="P73" s="36"/>
      <c r="Q73" s="36">
        <f>O73+P73</f>
        <v>1853</v>
      </c>
      <c r="R73" s="36"/>
      <c r="S73" s="36">
        <f>Q73+R73</f>
        <v>1853</v>
      </c>
      <c r="T73" s="36"/>
      <c r="U73" s="36">
        <f>S73+T73</f>
        <v>1853</v>
      </c>
      <c r="V73" s="36"/>
      <c r="W73" s="36">
        <f>U73+V73</f>
        <v>1853</v>
      </c>
      <c r="X73" s="36"/>
      <c r="Y73" s="36">
        <f>W73+X73</f>
        <v>1853</v>
      </c>
      <c r="Z73" s="36"/>
      <c r="AA73" s="36">
        <f>Y73+Z73</f>
        <v>1853</v>
      </c>
      <c r="AB73" s="36"/>
      <c r="AC73" s="36">
        <f>AA73+AB73</f>
        <v>1853</v>
      </c>
      <c r="AD73" s="36">
        <v>-17.3</v>
      </c>
      <c r="AE73" s="36">
        <f>AC73+AD73</f>
        <v>1835.7</v>
      </c>
      <c r="AF73" s="36"/>
      <c r="AG73" s="36"/>
      <c r="AH73" s="36"/>
      <c r="AI73" s="36"/>
      <c r="AJ73" s="35"/>
      <c r="AK73" s="35"/>
      <c r="AL73" s="35"/>
    </row>
    <row r="74" spans="1:38" ht="0.75" customHeight="1" hidden="1">
      <c r="A74" s="16"/>
      <c r="B74" s="19" t="s">
        <v>18</v>
      </c>
      <c r="C74" s="40"/>
      <c r="D74" s="39"/>
      <c r="E74" s="39"/>
      <c r="F74" s="39"/>
      <c r="G74" s="33">
        <f aca="true" t="shared" si="9" ref="G74:U76">G75</f>
        <v>237644</v>
      </c>
      <c r="H74" s="33">
        <f t="shared" si="9"/>
        <v>0</v>
      </c>
      <c r="I74" s="33">
        <f t="shared" si="9"/>
        <v>237644</v>
      </c>
      <c r="J74" s="33">
        <f t="shared" si="9"/>
        <v>0</v>
      </c>
      <c r="K74" s="33">
        <f t="shared" si="9"/>
        <v>237644</v>
      </c>
      <c r="L74" s="33"/>
      <c r="M74" s="33">
        <f t="shared" si="9"/>
        <v>237644</v>
      </c>
      <c r="N74" s="33"/>
      <c r="O74" s="33">
        <f t="shared" si="9"/>
        <v>237644</v>
      </c>
      <c r="P74" s="33"/>
      <c r="Q74" s="33">
        <f t="shared" si="9"/>
        <v>237644</v>
      </c>
      <c r="R74" s="33"/>
      <c r="S74" s="33">
        <f t="shared" si="9"/>
        <v>237644</v>
      </c>
      <c r="T74" s="33"/>
      <c r="U74" s="33">
        <f t="shared" si="9"/>
        <v>237644</v>
      </c>
      <c r="V74" s="33"/>
      <c r="W74" s="33">
        <f>W75</f>
        <v>237644</v>
      </c>
      <c r="X74" s="33"/>
      <c r="Y74" s="33">
        <f>Y75</f>
        <v>237644</v>
      </c>
      <c r="Z74" s="33"/>
      <c r="AA74" s="33">
        <f>AA75</f>
        <v>237644</v>
      </c>
      <c r="AB74" s="33"/>
      <c r="AC74" s="33">
        <f aca="true" t="shared" si="10" ref="AC74:AE76">AC75</f>
        <v>237644</v>
      </c>
      <c r="AD74" s="33">
        <f t="shared" si="10"/>
        <v>-8403</v>
      </c>
      <c r="AE74" s="33">
        <f t="shared" si="10"/>
        <v>229241</v>
      </c>
      <c r="AF74" s="33"/>
      <c r="AG74" s="33">
        <f>AG75</f>
        <v>229241</v>
      </c>
      <c r="AH74" s="33"/>
      <c r="AI74" s="33"/>
      <c r="AJ74" s="35"/>
      <c r="AK74" s="35"/>
      <c r="AL74" s="35"/>
    </row>
    <row r="75" spans="1:38" ht="18.75" customHeight="1" hidden="1">
      <c r="A75" s="37"/>
      <c r="B75" s="19" t="s">
        <v>18</v>
      </c>
      <c r="C75" s="40"/>
      <c r="D75" s="41"/>
      <c r="E75" s="41" t="s">
        <v>9</v>
      </c>
      <c r="F75" s="41"/>
      <c r="G75" s="34">
        <f t="shared" si="9"/>
        <v>237644</v>
      </c>
      <c r="H75" s="34">
        <f t="shared" si="9"/>
        <v>0</v>
      </c>
      <c r="I75" s="34">
        <f t="shared" si="9"/>
        <v>237644</v>
      </c>
      <c r="J75" s="34">
        <f t="shared" si="9"/>
        <v>0</v>
      </c>
      <c r="K75" s="34">
        <f t="shared" si="9"/>
        <v>237644</v>
      </c>
      <c r="L75" s="34"/>
      <c r="M75" s="34">
        <f t="shared" si="9"/>
        <v>237644</v>
      </c>
      <c r="N75" s="34"/>
      <c r="O75" s="34">
        <f t="shared" si="9"/>
        <v>237644</v>
      </c>
      <c r="P75" s="34"/>
      <c r="Q75" s="34">
        <f t="shared" si="9"/>
        <v>237644</v>
      </c>
      <c r="R75" s="34"/>
      <c r="S75" s="34">
        <f t="shared" si="9"/>
        <v>237644</v>
      </c>
      <c r="T75" s="34"/>
      <c r="U75" s="34">
        <f t="shared" si="9"/>
        <v>237644</v>
      </c>
      <c r="V75" s="34"/>
      <c r="W75" s="34">
        <f>W76</f>
        <v>237644</v>
      </c>
      <c r="X75" s="34"/>
      <c r="Y75" s="34">
        <f>Y76</f>
        <v>237644</v>
      </c>
      <c r="Z75" s="34"/>
      <c r="AA75" s="34">
        <f>AA76</f>
        <v>237644</v>
      </c>
      <c r="AB75" s="34"/>
      <c r="AC75" s="34">
        <f t="shared" si="10"/>
        <v>237644</v>
      </c>
      <c r="AD75" s="34">
        <f t="shared" si="10"/>
        <v>-8403</v>
      </c>
      <c r="AE75" s="34">
        <f t="shared" si="10"/>
        <v>229241</v>
      </c>
      <c r="AF75" s="34"/>
      <c r="AG75" s="34">
        <f>AG76</f>
        <v>229241</v>
      </c>
      <c r="AH75" s="34"/>
      <c r="AI75" s="34"/>
      <c r="AJ75" s="35"/>
      <c r="AK75" s="35"/>
      <c r="AL75" s="35"/>
    </row>
    <row r="76" spans="1:38" ht="15.75" hidden="1">
      <c r="A76" s="37"/>
      <c r="B76" s="19" t="s">
        <v>18</v>
      </c>
      <c r="C76" s="40"/>
      <c r="D76" s="41"/>
      <c r="E76" s="41" t="s">
        <v>10</v>
      </c>
      <c r="F76" s="41"/>
      <c r="G76" s="34">
        <f t="shared" si="9"/>
        <v>237644</v>
      </c>
      <c r="H76" s="34">
        <f t="shared" si="9"/>
        <v>0</v>
      </c>
      <c r="I76" s="34">
        <f t="shared" si="9"/>
        <v>237644</v>
      </c>
      <c r="J76" s="34">
        <f t="shared" si="9"/>
        <v>0</v>
      </c>
      <c r="K76" s="34">
        <f t="shared" si="9"/>
        <v>237644</v>
      </c>
      <c r="L76" s="34"/>
      <c r="M76" s="34">
        <f t="shared" si="9"/>
        <v>237644</v>
      </c>
      <c r="N76" s="34"/>
      <c r="O76" s="34">
        <f t="shared" si="9"/>
        <v>237644</v>
      </c>
      <c r="P76" s="34"/>
      <c r="Q76" s="34">
        <f t="shared" si="9"/>
        <v>237644</v>
      </c>
      <c r="R76" s="34"/>
      <c r="S76" s="34">
        <f t="shared" si="9"/>
        <v>237644</v>
      </c>
      <c r="T76" s="34"/>
      <c r="U76" s="34">
        <f t="shared" si="9"/>
        <v>237644</v>
      </c>
      <c r="V76" s="34"/>
      <c r="W76" s="34">
        <f>W77</f>
        <v>237644</v>
      </c>
      <c r="X76" s="34"/>
      <c r="Y76" s="34">
        <f>Y77</f>
        <v>237644</v>
      </c>
      <c r="Z76" s="34"/>
      <c r="AA76" s="34">
        <f>AA77</f>
        <v>237644</v>
      </c>
      <c r="AB76" s="34"/>
      <c r="AC76" s="34">
        <f t="shared" si="10"/>
        <v>237644</v>
      </c>
      <c r="AD76" s="34">
        <f t="shared" si="10"/>
        <v>-8403</v>
      </c>
      <c r="AE76" s="34">
        <f t="shared" si="10"/>
        <v>229241</v>
      </c>
      <c r="AF76" s="34"/>
      <c r="AG76" s="34">
        <f>AG77</f>
        <v>229241</v>
      </c>
      <c r="AH76" s="34"/>
      <c r="AI76" s="34"/>
      <c r="AJ76" s="35"/>
      <c r="AK76" s="35"/>
      <c r="AL76" s="35"/>
    </row>
    <row r="77" spans="1:38" ht="15.75" hidden="1">
      <c r="A77" s="37"/>
      <c r="B77" s="19" t="s">
        <v>18</v>
      </c>
      <c r="C77" s="40"/>
      <c r="D77" s="41"/>
      <c r="E77" s="41" t="s">
        <v>10</v>
      </c>
      <c r="F77" s="41" t="s">
        <v>67</v>
      </c>
      <c r="G77" s="36">
        <v>237644</v>
      </c>
      <c r="H77" s="36"/>
      <c r="I77" s="36">
        <f>G77+H77</f>
        <v>237644</v>
      </c>
      <c r="J77" s="36"/>
      <c r="K77" s="36">
        <f>I77+J77</f>
        <v>237644</v>
      </c>
      <c r="L77" s="36"/>
      <c r="M77" s="36">
        <f>K77+L77</f>
        <v>237644</v>
      </c>
      <c r="N77" s="36"/>
      <c r="O77" s="36">
        <f>M77+N77</f>
        <v>237644</v>
      </c>
      <c r="P77" s="36"/>
      <c r="Q77" s="36">
        <f>O77+P77</f>
        <v>237644</v>
      </c>
      <c r="R77" s="36"/>
      <c r="S77" s="36">
        <f>Q77+R77</f>
        <v>237644</v>
      </c>
      <c r="T77" s="36"/>
      <c r="U77" s="36">
        <f>S77+T77</f>
        <v>237644</v>
      </c>
      <c r="V77" s="36"/>
      <c r="W77" s="36">
        <f>U77+V77</f>
        <v>237644</v>
      </c>
      <c r="X77" s="36"/>
      <c r="Y77" s="36">
        <f>W77+X77</f>
        <v>237644</v>
      </c>
      <c r="Z77" s="36"/>
      <c r="AA77" s="36">
        <f>Y77+Z77</f>
        <v>237644</v>
      </c>
      <c r="AB77" s="36"/>
      <c r="AC77" s="36">
        <f>AA77+AB77</f>
        <v>237644</v>
      </c>
      <c r="AD77" s="36">
        <v>-8403</v>
      </c>
      <c r="AE77" s="36">
        <f>AC77+AD77</f>
        <v>229241</v>
      </c>
      <c r="AF77" s="36"/>
      <c r="AG77" s="36">
        <f>AE77+AF77</f>
        <v>229241</v>
      </c>
      <c r="AH77" s="36"/>
      <c r="AI77" s="36"/>
      <c r="AJ77" s="35"/>
      <c r="AK77" s="35"/>
      <c r="AL77" s="35"/>
    </row>
    <row r="78" spans="1:38" ht="45" customHeight="1" hidden="1">
      <c r="A78" s="38"/>
      <c r="B78" s="19" t="s">
        <v>18</v>
      </c>
      <c r="C78" s="40"/>
      <c r="D78" s="41"/>
      <c r="E78" s="41" t="s">
        <v>57</v>
      </c>
      <c r="F78" s="41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>
        <f>AG79+AG82</f>
        <v>201.3</v>
      </c>
      <c r="AH78" s="36"/>
      <c r="AI78" s="36"/>
      <c r="AJ78" s="35"/>
      <c r="AK78" s="35"/>
      <c r="AL78" s="35"/>
    </row>
    <row r="79" spans="1:38" ht="15.75" hidden="1">
      <c r="A79" s="38"/>
      <c r="B79" s="19" t="s">
        <v>18</v>
      </c>
      <c r="C79" s="40"/>
      <c r="D79" s="41"/>
      <c r="E79" s="41" t="s">
        <v>58</v>
      </c>
      <c r="F79" s="41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>
        <v>184</v>
      </c>
      <c r="AH79" s="36"/>
      <c r="AI79" s="36"/>
      <c r="AJ79" s="35"/>
      <c r="AK79" s="35"/>
      <c r="AL79" s="35"/>
    </row>
    <row r="80" spans="1:38" ht="15.75" hidden="1">
      <c r="A80" s="38"/>
      <c r="B80" s="19" t="s">
        <v>18</v>
      </c>
      <c r="C80" s="40"/>
      <c r="D80" s="41"/>
      <c r="E80" s="41" t="s">
        <v>59</v>
      </c>
      <c r="F80" s="41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>
        <v>184</v>
      </c>
      <c r="AH80" s="36"/>
      <c r="AI80" s="36"/>
      <c r="AJ80" s="35"/>
      <c r="AK80" s="35"/>
      <c r="AL80" s="35"/>
    </row>
    <row r="81" spans="1:38" ht="15.75" hidden="1">
      <c r="A81" s="38"/>
      <c r="B81" s="19" t="s">
        <v>18</v>
      </c>
      <c r="C81" s="40"/>
      <c r="D81" s="41"/>
      <c r="E81" s="41" t="s">
        <v>59</v>
      </c>
      <c r="F81" s="41" t="s">
        <v>21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>
        <v>184</v>
      </c>
      <c r="AH81" s="36"/>
      <c r="AI81" s="36"/>
      <c r="AJ81" s="35"/>
      <c r="AK81" s="35"/>
      <c r="AL81" s="35"/>
    </row>
    <row r="82" spans="1:38" ht="15.75" hidden="1">
      <c r="A82" s="38"/>
      <c r="B82" s="19" t="s">
        <v>18</v>
      </c>
      <c r="C82" s="40"/>
      <c r="D82" s="41"/>
      <c r="E82" s="41" t="s">
        <v>3</v>
      </c>
      <c r="F82" s="41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>
        <v>17.3</v>
      </c>
      <c r="AH82" s="36"/>
      <c r="AI82" s="36"/>
      <c r="AJ82" s="35"/>
      <c r="AK82" s="35"/>
      <c r="AL82" s="35"/>
    </row>
    <row r="83" spans="1:38" ht="15.75" hidden="1">
      <c r="A83" s="38"/>
      <c r="B83" s="19" t="s">
        <v>18</v>
      </c>
      <c r="C83" s="40"/>
      <c r="D83" s="41"/>
      <c r="E83" s="41" t="s">
        <v>3</v>
      </c>
      <c r="F83" s="41" t="s">
        <v>21</v>
      </c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>
        <v>17.3</v>
      </c>
      <c r="AH83" s="36"/>
      <c r="AI83" s="36"/>
      <c r="AJ83" s="35"/>
      <c r="AK83" s="35"/>
      <c r="AL83" s="35"/>
    </row>
    <row r="84" spans="1:38" ht="33.75" customHeight="1">
      <c r="A84" s="37" t="s">
        <v>78</v>
      </c>
      <c r="B84" s="19" t="s">
        <v>18</v>
      </c>
      <c r="C84" s="42" t="s">
        <v>30</v>
      </c>
      <c r="D84" s="43"/>
      <c r="E84" s="41" t="s">
        <v>60</v>
      </c>
      <c r="F84" s="41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>
        <v>10</v>
      </c>
      <c r="AH84" s="74" t="s">
        <v>30</v>
      </c>
      <c r="AI84" s="75"/>
      <c r="AJ84" s="83">
        <v>67450.5</v>
      </c>
      <c r="AK84" s="83">
        <v>57220.5</v>
      </c>
      <c r="AL84" s="83">
        <v>10230</v>
      </c>
    </row>
    <row r="85" spans="1:38" ht="36" customHeight="1" hidden="1">
      <c r="A85" s="18"/>
      <c r="B85" s="19" t="s">
        <v>18</v>
      </c>
      <c r="C85" s="22"/>
      <c r="D85" s="20" t="s">
        <v>72</v>
      </c>
      <c r="E85" s="20" t="s">
        <v>60</v>
      </c>
      <c r="F85" s="20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>
        <v>10</v>
      </c>
      <c r="AH85" s="23"/>
      <c r="AI85" s="23"/>
      <c r="AJ85" s="21">
        <v>10</v>
      </c>
      <c r="AK85" s="21">
        <v>10</v>
      </c>
      <c r="AL85" s="21">
        <f>AK85/AJ85*100</f>
        <v>100</v>
      </c>
    </row>
    <row r="86" spans="1:38" ht="15.75" hidden="1">
      <c r="A86" s="18"/>
      <c r="B86" s="19" t="s">
        <v>18</v>
      </c>
      <c r="C86" s="22"/>
      <c r="D86" s="20" t="s">
        <v>72</v>
      </c>
      <c r="E86" s="20" t="s">
        <v>60</v>
      </c>
      <c r="F86" s="20" t="s">
        <v>21</v>
      </c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>
        <v>10</v>
      </c>
      <c r="AH86" s="23"/>
      <c r="AI86" s="23"/>
      <c r="AJ86" s="21">
        <v>10</v>
      </c>
      <c r="AK86" s="21">
        <v>10</v>
      </c>
      <c r="AL86" s="21">
        <f>AK86/AJ86*100</f>
        <v>100</v>
      </c>
    </row>
    <row r="88" spans="5:38" ht="15.75" hidden="1">
      <c r="E88" s="1" t="s">
        <v>63</v>
      </c>
      <c r="Y88" s="5" t="e">
        <f>#REF!+#REF!+#REF!+#REF!+#REF!+#REF!+#REF!+#REF!+#REF!+#REF!+#REF!+#REF!+#REF!+#REF!+#REF!+#REF!+#REF!+#REF!+#REF!+#REF!+#REF!+#REF!+#REF!+#REF!+#REF!</f>
        <v>#REF!</v>
      </c>
      <c r="Z88" s="5"/>
      <c r="AA88" s="5" t="e">
        <f>#REF!+#REF!+#REF!+#REF!+#REF!+#REF!+#REF!+#REF!+#REF!+#REF!+#REF!+#REF!+#REF!+#REF!+#REF!+#REF!+#REF!+#REF!+#REF!+#REF!+#REF!+#REF!+#REF!+#REF!+#REF!+AA51+AA64+#REF!</f>
        <v>#REF!</v>
      </c>
      <c r="AB88" s="5" t="e">
        <f>#REF!+#REF!+#REF!+#REF!+#REF!+#REF!+#REF!+#REF!+#REF!+#REF!+#REF!+#REF!+#REF!+#REF!+#REF!+#REF!+#REF!+#REF!+#REF!+#REF!+#REF!+#REF!+#REF!+#REF!+#REF!+AB51+AB64+#REF!</f>
        <v>#REF!</v>
      </c>
      <c r="AC88" s="5" t="e">
        <f>#REF!+#REF!+#REF!+#REF!+#REF!+#REF!+#REF!+#REF!+#REF!+#REF!+#REF!+#REF!+#REF!+#REF!+#REF!+#REF!+#REF!+#REF!+#REF!+#REF!+#REF!+#REF!+#REF!+#REF!+#REF!+AC51+AC64+#REF!</f>
        <v>#REF!</v>
      </c>
      <c r="AD88" s="5"/>
      <c r="AE88" s="5" t="e">
        <f>#REF!+#REF!+#REF!+#REF!+#REF!+#REF!+#REF!+#REF!+#REF!+#REF!+#REF!+#REF!+#REF!+#REF!+#REF!+#REF!+#REF!+#REF!+#REF!+#REF!+#REF!+#REF!+#REF!+#REF!+#REF!+AE51+AE64+#REF!+#REF!</f>
        <v>#REF!</v>
      </c>
      <c r="AF88" s="5" t="e">
        <f>#REF!+#REF!+#REF!+#REF!+#REF!+#REF!+#REF!+#REF!+#REF!+#REF!+#REF!+#REF!+#REF!+#REF!+#REF!+#REF!+#REF!+#REF!+#REF!+#REF!+#REF!+#REF!+#REF!+#REF!+#REF!+AF51+AF64+#REF!+#REF!</f>
        <v>#REF!</v>
      </c>
      <c r="AG88" s="5" t="e">
        <f>#REF!+#REF!+#REF!+#REF!+#REF!+#REF!+#REF!+#REF!+#REF!+#REF!+#REF!+#REF!+#REF!+#REF!+#REF!+#REF!+#REF!+#REF!+#REF!+#REF!+#REF!+#REF!+#REF!+#REF!+#REF!+AG51+AG64+#REF!+#REF!</f>
        <v>#REF!</v>
      </c>
      <c r="AH88" s="5"/>
      <c r="AI88" s="5"/>
      <c r="AJ88" s="5"/>
      <c r="AK88" s="5"/>
      <c r="AL88" s="5"/>
    </row>
    <row r="89" spans="5:38" ht="15.75" hidden="1">
      <c r="E89" s="1" t="s">
        <v>65</v>
      </c>
      <c r="Y89" s="5" t="e">
        <f>Y55+#REF!+#REF!+#REF!+#REF!+#REF!+#REF!+#REF!+#REF!+#REF!+#REF!+#REF!+#REF!+#REF!+#REF!+#REF!+#REF!</f>
        <v>#REF!</v>
      </c>
      <c r="Z89" s="5"/>
      <c r="AA89" s="5" t="e">
        <f>AA55+#REF!+#REF!+#REF!+#REF!+#REF!+#REF!+#REF!+#REF!+#REF!+#REF!+#REF!+#REF!+#REF!+#REF!+#REF!+#REF!</f>
        <v>#REF!</v>
      </c>
      <c r="AB89" s="5" t="e">
        <f>AB55+#REF!+#REF!+#REF!+#REF!+#REF!+#REF!+#REF!+#REF!+#REF!+#REF!+#REF!+#REF!+#REF!+#REF!+#REF!+#REF!</f>
        <v>#REF!</v>
      </c>
      <c r="AC89" s="5" t="e">
        <f>AC55+#REF!+#REF!+#REF!+#REF!+#REF!+#REF!+#REF!+#REF!+#REF!+#REF!+#REF!+#REF!+#REF!+#REF!+#REF!+#REF!</f>
        <v>#REF!</v>
      </c>
      <c r="AD89" s="5"/>
      <c r="AE89" s="5" t="e">
        <f>AE55+#REF!+#REF!+#REF!+#REF!+#REF!+#REF!+#REF!+#REF!+#REF!+#REF!+#REF!+#REF!+#REF!+#REF!+#REF!+#REF!</f>
        <v>#REF!</v>
      </c>
      <c r="AF89" s="5" t="e">
        <f>AF55+#REF!+#REF!+#REF!+#REF!+#REF!+#REF!+#REF!+#REF!+#REF!+#REF!+#REF!+#REF!+#REF!+#REF!+#REF!+#REF!</f>
        <v>#REF!</v>
      </c>
      <c r="AG89" s="5" t="e">
        <f>AG55+#REF!+#REF!+#REF!+#REF!+#REF!+#REF!+#REF!+#REF!+#REF!+#REF!+#REF!+#REF!+#REF!+#REF!+#REF!+#REF!</f>
        <v>#REF!</v>
      </c>
      <c r="AH89" s="5"/>
      <c r="AI89" s="5"/>
      <c r="AJ89" s="5"/>
      <c r="AK89" s="5"/>
      <c r="AL89" s="5"/>
    </row>
    <row r="90" spans="6:38" ht="15.75" hidden="1">
      <c r="F90" s="8"/>
      <c r="Y90" s="5"/>
      <c r="Z90" s="5"/>
      <c r="AA90" s="5" t="e">
        <f>#REF!+#REF!+#REF!+#REF!+#REF!+#REF!+#REF!+#REF!+#REF!+#REF!+#REF!+#REF!+#REF!+#REF!+#REF!+#REF!+#REF!+#REF!+#REF!+#REF!+#REF!+#REF!+#REF!+#REF!+#REF!+#REF!+#REF!+#REF!+#REF!+#REF!+#REF!+#REF!+#REF!</f>
        <v>#REF!</v>
      </c>
      <c r="AB90" s="5" t="e">
        <f>#REF!+#REF!+#REF!+#REF!+#REF!+#REF!+#REF!+#REF!+#REF!+#REF!+#REF!+#REF!+#REF!+#REF!+#REF!+#REF!+#REF!+#REF!+#REF!+#REF!+#REF!+#REF!+#REF!+#REF!+#REF!+#REF!+#REF!+#REF!+#REF!+#REF!+#REF!+#REF!+#REF!</f>
        <v>#REF!</v>
      </c>
      <c r="AC90" s="5" t="e">
        <f>#REF!+#REF!+#REF!+#REF!+#REF!+#REF!+#REF!+#REF!+#REF!+#REF!+#REF!+#REF!+#REF!+#REF!+#REF!+#REF!+#REF!+#REF!+#REF!+#REF!+#REF!+#REF!+#REF!+#REF!+#REF!+#REF!+#REF!+#REF!+#REF!+#REF!+#REF!+#REF!+#REF!</f>
        <v>#REF!</v>
      </c>
      <c r="AD90" s="5"/>
      <c r="AE90" s="5" t="e">
        <f>#REF!+#REF!+#REF!+#REF!+#REF!+#REF!+#REF!+#REF!+#REF!+#REF!+#REF!+#REF!+#REF!+#REF!+#REF!+#REF!+#REF!+#REF!+#REF!+#REF!+#REF!+#REF!+#REF!+#REF!+#REF!+#REF!+#REF!+#REF!+#REF!+#REF!+#REF!+#REF!+#REF!+#REF!</f>
        <v>#REF!</v>
      </c>
      <c r="AF90" s="5" t="e">
        <f>#REF!+#REF!+#REF!+#REF!+#REF!+#REF!+#REF!+#REF!+#REF!+#REF!+#REF!+#REF!+#REF!+#REF!+#REF!+#REF!+#REF!+#REF!+#REF!+#REF!+#REF!+#REF!+#REF!+#REF!+#REF!+#REF!+#REF!+#REF!+#REF!+#REF!+#REF!+#REF!+#REF!+#REF!</f>
        <v>#REF!</v>
      </c>
      <c r="AG90" s="5" t="e">
        <f>#REF!+#REF!+#REF!+#REF!+#REF!+#REF!+#REF!+#REF!+#REF!+#REF!+#REF!+#REF!+#REF!+#REF!+#REF!+#REF!+#REF!+#REF!+#REF!+#REF!+#REF!+#REF!+#REF!+#REF!+#REF!+#REF!+#REF!+#REF!+#REF!+#REF!+#REF!+#REF!+#REF!+#REF!</f>
        <v>#REF!</v>
      </c>
      <c r="AH90" s="5"/>
      <c r="AI90" s="5"/>
      <c r="AJ90" s="5" t="e">
        <f>#REF!+#REF!+#REF!+#REF!+#REF!+#REF!+#REF!+#REF!+#REF!+#REF!+#REF!+#REF!+#REF!+#REF!+#REF!+#REF!+#REF!+#REF!+#REF!+#REF!+#REF!+#REF!+#REF!+#REF!+#REF!+#REF!+#REF!+#REF!+#REF!+#REF!+#REF!+#REF!+#REF!+#REF!</f>
        <v>#REF!</v>
      </c>
      <c r="AK90" s="5" t="e">
        <f>#REF!+#REF!+#REF!+#REF!+#REF!+#REF!+#REF!+#REF!+#REF!+#REF!+#REF!+#REF!+#REF!+#REF!+#REF!+#REF!+#REF!+#REF!+#REF!+#REF!+#REF!+#REF!+#REF!+#REF!+#REF!+#REF!+#REF!+#REF!+#REF!+#REF!+#REF!+#REF!+#REF!+#REF!</f>
        <v>#REF!</v>
      </c>
      <c r="AL90" s="5"/>
    </row>
    <row r="91" spans="5:38" ht="30" hidden="1">
      <c r="E91" s="1" t="s">
        <v>47</v>
      </c>
      <c r="F91" s="8" t="s">
        <v>49</v>
      </c>
      <c r="Y91" s="5" t="e">
        <f>#REF!-16310</f>
        <v>#REF!</v>
      </c>
      <c r="Z91" s="5"/>
      <c r="AA91" s="5" t="e">
        <f>AA90-16310</f>
        <v>#REF!</v>
      </c>
      <c r="AB91" s="5"/>
      <c r="AC91" s="5" t="e">
        <f>AC90-16310</f>
        <v>#REF!</v>
      </c>
      <c r="AD91" s="5"/>
      <c r="AE91" s="5" t="e">
        <f>AE90-16310</f>
        <v>#REF!</v>
      </c>
      <c r="AF91" s="5"/>
      <c r="AG91" s="5" t="e">
        <f>AG90-16310</f>
        <v>#REF!</v>
      </c>
      <c r="AH91" s="5"/>
      <c r="AI91" s="5"/>
      <c r="AJ91" s="5" t="e">
        <f>AJ90-16310</f>
        <v>#REF!</v>
      </c>
      <c r="AK91" s="5" t="e">
        <f>AK90-16310</f>
        <v>#REF!</v>
      </c>
      <c r="AL91" s="5"/>
    </row>
    <row r="92" spans="5:38" ht="30" hidden="1">
      <c r="E92" s="1">
        <v>1102</v>
      </c>
      <c r="F92" s="8" t="s">
        <v>48</v>
      </c>
      <c r="Y92" s="6" t="e">
        <f>#REF!+#REF!+#REF!+#REF!+#REF!+#REF!+#REF!+#REF!+#REF!+#REF!+#REF!</f>
        <v>#REF!</v>
      </c>
      <c r="Z92" s="6"/>
      <c r="AA92" s="6" t="e">
        <f>#REF!+#REF!+#REF!+#REF!+#REF!+#REF!+#REF!+#REF!+#REF!+#REF!+#REF!+#REF!+#REF!</f>
        <v>#REF!</v>
      </c>
      <c r="AB92" s="6" t="e">
        <f>#REF!+#REF!+#REF!+#REF!+#REF!+#REF!+#REF!+#REF!+#REF!+#REF!+#REF!+#REF!+#REF!</f>
        <v>#REF!</v>
      </c>
      <c r="AC92" s="6" t="e">
        <f>#REF!+#REF!+#REF!+#REF!+#REF!+#REF!+#REF!+#REF!+#REF!+#REF!+#REF!+#REF!+#REF!</f>
        <v>#REF!</v>
      </c>
      <c r="AD92" s="6"/>
      <c r="AE92" s="6" t="e">
        <f>#REF!+#REF!+#REF!+#REF!+#REF!+#REF!+#REF!+#REF!+#REF!+#REF!+#REF!+#REF!+#REF!</f>
        <v>#REF!</v>
      </c>
      <c r="AF92" s="6" t="e">
        <f>#REF!+#REF!+#REF!+#REF!+#REF!+#REF!+#REF!+#REF!+#REF!+#REF!+#REF!+#REF!+#REF!</f>
        <v>#REF!</v>
      </c>
      <c r="AG92" s="6" t="e">
        <f>#REF!+#REF!+#REF!+#REF!+#REF!+#REF!+#REF!+#REF!+#REF!+#REF!+#REF!+#REF!+#REF!</f>
        <v>#REF!</v>
      </c>
      <c r="AH92" s="6"/>
      <c r="AI92" s="6"/>
      <c r="AJ92" s="6" t="e">
        <f>#REF!+#REF!+#REF!+#REF!+#REF!+#REF!+#REF!+#REF!+#REF!+#REF!+#REF!+#REF!+#REF!</f>
        <v>#REF!</v>
      </c>
      <c r="AK92" s="6" t="e">
        <f>#REF!+#REF!+#REF!+#REF!+#REF!+#REF!+#REF!+#REF!+#REF!+#REF!+#REF!+#REF!+#REF!</f>
        <v>#REF!</v>
      </c>
      <c r="AL92" s="6"/>
    </row>
    <row r="93" spans="5:38" ht="47.25" hidden="1">
      <c r="E93" s="9" t="s">
        <v>50</v>
      </c>
      <c r="F93" s="8" t="s">
        <v>48</v>
      </c>
      <c r="Y93" s="7"/>
      <c r="Z93" s="7"/>
      <c r="AA93" s="7" t="e">
        <f>AA92-27430</f>
        <v>#REF!</v>
      </c>
      <c r="AB93" s="7"/>
      <c r="AC93" s="7" t="e">
        <f>AC92-27430</f>
        <v>#REF!</v>
      </c>
      <c r="AD93" s="7"/>
      <c r="AE93" s="7" t="e">
        <f>AE92-27430-1600</f>
        <v>#REF!</v>
      </c>
      <c r="AF93" s="7"/>
      <c r="AG93" s="7" t="e">
        <f>AG92-27430-1600</f>
        <v>#REF!</v>
      </c>
      <c r="AH93" s="7"/>
      <c r="AI93" s="7"/>
      <c r="AJ93" s="7" t="e">
        <f>AJ92-27430-1600</f>
        <v>#REF!</v>
      </c>
      <c r="AK93" s="7" t="e">
        <f>AK92-27430</f>
        <v>#REF!</v>
      </c>
      <c r="AL93" s="7"/>
    </row>
    <row r="94" spans="1:35" ht="18.75">
      <c r="A94" s="30" t="s">
        <v>82</v>
      </c>
      <c r="B94" s="10"/>
      <c r="C94" s="10"/>
      <c r="AI94" s="29" t="s">
        <v>81</v>
      </c>
    </row>
    <row r="95" spans="1:38" ht="18.75">
      <c r="A95" s="10"/>
      <c r="B95" s="10"/>
      <c r="C95" s="10"/>
      <c r="AJ95" s="10"/>
      <c r="AK95" s="73"/>
      <c r="AL95" s="73"/>
    </row>
    <row r="96" spans="1:3" ht="18.75">
      <c r="A96" s="10"/>
      <c r="B96" s="10"/>
      <c r="C96" s="10"/>
    </row>
    <row r="97" spans="1:3" ht="18.75">
      <c r="A97" s="10"/>
      <c r="B97" s="10"/>
      <c r="C97" s="10"/>
    </row>
  </sheetData>
  <sheetProtection/>
  <mergeCells count="65">
    <mergeCell ref="A19:A21"/>
    <mergeCell ref="M19:M21"/>
    <mergeCell ref="C24:D24"/>
    <mergeCell ref="L19:L21"/>
    <mergeCell ref="R19:R21"/>
    <mergeCell ref="O19:O21"/>
    <mergeCell ref="AK95:AL95"/>
    <mergeCell ref="AH38:AI38"/>
    <mergeCell ref="AH24:AI24"/>
    <mergeCell ref="AH84:AI84"/>
    <mergeCell ref="U19:U21"/>
    <mergeCell ref="AO25:CB26"/>
    <mergeCell ref="BU29:BX29"/>
    <mergeCell ref="BU27:CA27"/>
    <mergeCell ref="AH26:AI26"/>
    <mergeCell ref="AK20:AK21"/>
    <mergeCell ref="AH19:AI21"/>
    <mergeCell ref="A13:AK13"/>
    <mergeCell ref="A14:AL14"/>
    <mergeCell ref="B19:B21"/>
    <mergeCell ref="G19:G21"/>
    <mergeCell ref="A17:AL17"/>
    <mergeCell ref="T19:T21"/>
    <mergeCell ref="V19:V21"/>
    <mergeCell ref="AE19:AE21"/>
    <mergeCell ref="AL20:AL21"/>
    <mergeCell ref="AH25:AI25"/>
    <mergeCell ref="AF19:AF21"/>
    <mergeCell ref="AG19:AG21"/>
    <mergeCell ref="BU28:BX28"/>
    <mergeCell ref="AJ19:AJ21"/>
    <mergeCell ref="W19:W21"/>
    <mergeCell ref="AD19:AD21"/>
    <mergeCell ref="AB19:AB21"/>
    <mergeCell ref="AK19:AL19"/>
    <mergeCell ref="D1:AE1"/>
    <mergeCell ref="D2:AE2"/>
    <mergeCell ref="D3:AE3"/>
    <mergeCell ref="D4:AE4"/>
    <mergeCell ref="D11:AG11"/>
    <mergeCell ref="K19:K21"/>
    <mergeCell ref="Q19:Q21"/>
    <mergeCell ref="X19:X21"/>
    <mergeCell ref="AC19:AC21"/>
    <mergeCell ref="Z19:Z21"/>
    <mergeCell ref="D10:AG10"/>
    <mergeCell ref="D5:AE5"/>
    <mergeCell ref="D6:AE6"/>
    <mergeCell ref="C19:D21"/>
    <mergeCell ref="AA19:AA21"/>
    <mergeCell ref="F19:F21"/>
    <mergeCell ref="N19:N21"/>
    <mergeCell ref="S19:S21"/>
    <mergeCell ref="P19:P21"/>
    <mergeCell ref="H19:H21"/>
    <mergeCell ref="C38:D38"/>
    <mergeCell ref="C84:D84"/>
    <mergeCell ref="D8:AG8"/>
    <mergeCell ref="Y19:Y21"/>
    <mergeCell ref="D9:AG9"/>
    <mergeCell ref="J19:J21"/>
    <mergeCell ref="C25:D25"/>
    <mergeCell ref="C26:D26"/>
    <mergeCell ref="E19:E21"/>
    <mergeCell ref="I19:I21"/>
  </mergeCells>
  <printOptions/>
  <pageMargins left="0.5905511811023623" right="0.1968503937007874" top="0.3937007874015748" bottom="0.2755905511811024" header="0.1968503937007874" footer="0.03937007874015748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2017-02-01T02:17:02Z</cp:lastPrinted>
  <dcterms:created xsi:type="dcterms:W3CDTF">2007-11-05T10:16:06Z</dcterms:created>
  <dcterms:modified xsi:type="dcterms:W3CDTF">2018-07-13T23:33:51Z</dcterms:modified>
  <cp:category/>
  <cp:version/>
  <cp:contentType/>
  <cp:contentStatus/>
</cp:coreProperties>
</file>