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375" activeTab="0"/>
  </bookViews>
  <sheets>
    <sheet name="ОБЩ" sheetId="1" r:id="rId1"/>
    <sheet name="СБ" sheetId="2" r:id="rId2"/>
    <sheet name="ФБ" sheetId="3" r:id="rId3"/>
  </sheets>
  <definedNames>
    <definedName name="_xlnm.Print_Titles" localSheetId="0">'ОБЩ'!$4:$6</definedName>
    <definedName name="_xlnm.Print_Titles" localSheetId="1">'СБ'!$4:$6</definedName>
    <definedName name="_xlnm.Print_Titles" localSheetId="2">'ФБ'!$4:$6</definedName>
    <definedName name="_xlnm.Print_Area" localSheetId="0">'ОБЩ'!$B$1:$M$40</definedName>
    <definedName name="_xlnm.Print_Area" localSheetId="1">'СБ'!$B$4:$L$37</definedName>
    <definedName name="_xlnm.Print_Area" localSheetId="2">'ФБ'!$B$3:$L$37</definedName>
  </definedNames>
  <calcPr fullCalcOnLoad="1"/>
</workbook>
</file>

<file path=xl/sharedStrings.xml><?xml version="1.0" encoding="utf-8"?>
<sst xmlns="http://schemas.openxmlformats.org/spreadsheetml/2006/main" count="296" uniqueCount="70">
  <si>
    <t>Наименование показателей</t>
  </si>
  <si>
    <t>2013 г. факт</t>
  </si>
  <si>
    <t>2015 г.</t>
  </si>
  <si>
    <t>2016 г.</t>
  </si>
  <si>
    <t>2017 г.</t>
  </si>
  <si>
    <t>2018 г.</t>
  </si>
  <si>
    <t>Число получателей услуг, чел.</t>
  </si>
  <si>
    <t>2)</t>
  </si>
  <si>
    <t>х</t>
  </si>
  <si>
    <t>Численность населения субъекта Российской Федерации, чел.</t>
  </si>
  <si>
    <t>4)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</si>
  <si>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</si>
  <si>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</si>
  <si>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</si>
  <si>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</si>
  <si>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 xml:space="preserve">Прирост фонда оплаты труда с начислениями к 2013 г., млн.руб. </t>
  </si>
  <si>
    <t>в том числе: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</si>
  <si>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</si>
  <si>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от реструктуризации сети, млн. рублей</t>
  </si>
  <si>
    <t>от сокращения и оптимизации расходов на содержание учреждений, млн. рублей</t>
  </si>
  <si>
    <t>за счет средств от приносящей доход деятельности, млн. руб.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</si>
  <si>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</si>
  <si>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Справочно:размер дотации из федерального бюджета,млн.руб.</t>
  </si>
  <si>
    <t>2013г- 4); 2014г - 6)</t>
  </si>
  <si>
    <t>2013г - 5); 2017-2018 - 100/200**</t>
  </si>
  <si>
    <t>данные Росстата</t>
  </si>
  <si>
    <t>Распоряжение №2190-р</t>
  </si>
  <si>
    <t>Распоряжение 
№2606-р</t>
  </si>
  <si>
    <t xml:space="preserve">х </t>
  </si>
  <si>
    <t>2012 г факт</t>
  </si>
  <si>
    <t xml:space="preserve">Субъект Российской Федерации: </t>
  </si>
  <si>
    <t>Работники учреждений культуры</t>
  </si>
  <si>
    <t xml:space="preserve">Категория работников:                </t>
  </si>
  <si>
    <t xml:space="preserve">Показатели нормативов региональной "дорожной карты"  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</si>
  <si>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</si>
  <si>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Среднемесячная заработная плата работников учреждений  культуры, рублей</t>
  </si>
  <si>
    <t>Доля от средств от приносящей доход деятельности в фонде заработной платы по работникам учреждений культуры , %</t>
  </si>
  <si>
    <t>включая средства, полученные за счет проведения мероприятий по оптимизации, (млн.руб.), из них:</t>
  </si>
  <si>
    <t>Среднесписочная численность работников учреждений культуры: человек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</si>
  <si>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</si>
  <si>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Итого, объем средств, предусмотренный на повышение оплаты труда, млн. руб. (стр. 18+ 23 + 24)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</si>
  <si>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</si>
  <si>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>Норматив числа получателей услуг на 1 работника учреждений культуры (по среднесписочной численности работников)</t>
  </si>
  <si>
    <t>Брянская область</t>
  </si>
  <si>
    <t>по Брянской области, %</t>
  </si>
  <si>
    <t>2014 г. факт</t>
  </si>
  <si>
    <t xml:space="preserve">Итого, объем средств, предусмотренный на повышение оплаты труда, млн. руб. </t>
  </si>
  <si>
    <t>Приложение 3                                                                               к указу Губернатора Брянской области                                                   от  ________________ №_____</t>
  </si>
  <si>
    <t>Работники учреждений культуры федеральной формы собственности</t>
  </si>
  <si>
    <t>Работники учреждений культуры областной и муниципальной формы собственности</t>
  </si>
  <si>
    <t>Приложение 2                                                                               к указу Губернатора Брянской области                                                   от  ________________ №_____</t>
  </si>
  <si>
    <t>от оптимизации численности персонала, в том числе административно-управленческого, млн. рублей **</t>
  </si>
  <si>
    <t>Прирост фонда оплаты труда с начислениями к 2013 г., млн.руб.**</t>
  </si>
  <si>
    <t>от оптимизации численности персонала, в том числе административно-управленческого, млн. рублей</t>
  </si>
  <si>
    <t>включая средства, полученные за счет проведения мероприятий по оптимизации, (млн.руб.), из них **:</t>
  </si>
  <si>
    <t xml:space="preserve">Прирост фонда оплаты труда с начислениями к 2013 г., млн.руб.** </t>
  </si>
  <si>
    <t>включая средства, полученные за счет проведения мероприятий по оптимизации, (млн.руб.), из них**:</t>
  </si>
  <si>
    <t>Средняя заработная плата работников по субъекту Российской Федерации, руб.*</t>
  </si>
  <si>
    <t>* начиная с итогов за 2015 год  отражено значение показателя - среднемесячный доход от трудовой деятельности (Постановление Правительства РФ от 14.09.2015 № 973)
** прирост в 2014, 2015, 2016, 2017, 2018 годах определен к 2013 году</t>
  </si>
  <si>
    <t>Согласовано:</t>
  </si>
  <si>
    <t>Директор департамента культуры Брянской области ____________________ Е.С. Кривцова</t>
  </si>
  <si>
    <t>Заместитель Губернатора Брянской области ___________________ Г.В. Петушкова</t>
  </si>
  <si>
    <t>2014 г.- 2016 г.</t>
  </si>
  <si>
    <t>2014 г. - 2018 г.</t>
  </si>
  <si>
    <t>по Плану мероприятий ("+дорожной карте") "Изменения в отраслях социальной сферы, направленные на повышение эффективности сферы культуры", %</t>
  </si>
  <si>
    <t>за счет средств консолидированного бюджета , включая дотацию из областного бюджета, млн. руб.</t>
  </si>
  <si>
    <t>Красногорский район</t>
  </si>
  <si>
    <t xml:space="preserve">Приложениек постановлению администрации Красногорского района от                                                                                        </t>
  </si>
  <si>
    <t>Средняя заработная плата работников по  региону, руб.*</t>
  </si>
  <si>
    <t>по   Красногорскому району,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</si>
</sst>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</numFmts>
  <fonts count="31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 applyBorder="0" applyProtection="0">
      <alignment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 quotePrefix="1">
      <alignment horizontal="center" vertical="center" wrapText="1"/>
    </xf>
    <xf numFmtId="166" fontId="3" fillId="24" borderId="10" xfId="0" applyNumberFormat="1" applyFont="1" applyFill="1" applyBorder="1" applyAlignment="1">
      <alignment horizontal="center" vertical="center" wrapText="1"/>
    </xf>
    <xf numFmtId="166" fontId="5" fillId="25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25" borderId="10" xfId="0" applyNumberFormat="1" applyFont="1" applyFill="1" applyBorder="1" applyAlignment="1">
      <alignment horizontal="center" vertical="center" wrapText="1"/>
    </xf>
    <xf numFmtId="3" fontId="5" fillId="0" borderId="14" xfId="33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3" fontId="3" fillId="2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 wrapText="1" indent="2"/>
    </xf>
    <xf numFmtId="166" fontId="7" fillId="0" borderId="0" xfId="0" applyNumberFormat="1" applyFont="1" applyFill="1" applyAlignment="1">
      <alignment/>
    </xf>
    <xf numFmtId="166" fontId="7" fillId="2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left" vertical="top" wrapText="1"/>
    </xf>
    <xf numFmtId="0" fontId="7" fillId="22" borderId="0" xfId="0" applyFont="1" applyFill="1" applyBorder="1" applyAlignment="1">
      <alignment horizontal="left" vertical="top" wrapText="1"/>
    </xf>
    <xf numFmtId="0" fontId="5" fillId="24" borderId="15" xfId="0" applyFont="1" applyFill="1" applyBorder="1" applyAlignment="1">
      <alignment horizontal="center" vertical="top"/>
    </xf>
    <xf numFmtId="166" fontId="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left" vertical="top" wrapText="1"/>
    </xf>
    <xf numFmtId="0" fontId="13" fillId="24" borderId="0" xfId="0" applyFont="1" applyFill="1" applyBorder="1" applyAlignment="1">
      <alignment horizontal="left" vertical="top" wrapText="1"/>
    </xf>
    <xf numFmtId="0" fontId="13" fillId="24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" fillId="0" borderId="16" xfId="0" applyFont="1" applyFill="1" applyBorder="1" applyAlignment="1">
      <alignment horizontal="right" vertical="top" wrapText="1"/>
    </xf>
    <xf numFmtId="0" fontId="11" fillId="0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7" fillId="24" borderId="15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omm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6"/>
  <sheetViews>
    <sheetView tabSelected="1" view="pageBreakPreview" zoomScale="75" zoomScaleNormal="115" zoomScaleSheetLayoutView="75" zoomScalePageLayoutView="0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H7" sqref="H7"/>
    </sheetView>
  </sheetViews>
  <sheetFormatPr defaultColWidth="9.140625" defaultRowHeight="15"/>
  <cols>
    <col min="1" max="1" width="0" style="11" hidden="1" customWidth="1"/>
    <col min="2" max="2" width="5.140625" style="12" customWidth="1"/>
    <col min="3" max="3" width="62.00390625" style="13" customWidth="1"/>
    <col min="4" max="4" width="12.8515625" style="14" customWidth="1"/>
    <col min="5" max="5" width="15.421875" style="14" customWidth="1"/>
    <col min="6" max="6" width="15.00390625" style="14" bestFit="1" customWidth="1"/>
    <col min="7" max="7" width="13.421875" style="14" bestFit="1" customWidth="1"/>
    <col min="8" max="10" width="13.7109375" style="14" bestFit="1" customWidth="1"/>
    <col min="11" max="11" width="9.8515625" style="14" bestFit="1" customWidth="1"/>
    <col min="12" max="12" width="13.00390625" style="14" customWidth="1"/>
    <col min="13" max="13" width="13.00390625" style="15" hidden="1" customWidth="1"/>
    <col min="14" max="16384" width="9.140625" style="13" customWidth="1"/>
  </cols>
  <sheetData>
    <row r="1" spans="8:12" ht="70.5" customHeight="1">
      <c r="H1" s="58" t="s">
        <v>67</v>
      </c>
      <c r="I1" s="58"/>
      <c r="J1" s="58"/>
      <c r="K1" s="58"/>
      <c r="L1" s="58"/>
    </row>
    <row r="2" spans="2:12" ht="25.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 ht="25.5" customHeight="1">
      <c r="B3" s="60" t="s">
        <v>33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2" ht="30" customHeight="1">
      <c r="B4" s="58" t="s">
        <v>30</v>
      </c>
      <c r="C4" s="58"/>
      <c r="D4" s="62" t="s">
        <v>66</v>
      </c>
      <c r="E4" s="62"/>
      <c r="F4" s="62"/>
      <c r="G4" s="62"/>
      <c r="H4" s="62"/>
      <c r="I4" s="62"/>
      <c r="J4" s="62"/>
      <c r="K4" s="62"/>
      <c r="L4" s="62"/>
    </row>
    <row r="5" spans="2:12" ht="25.5" customHeight="1">
      <c r="B5" s="56" t="s">
        <v>32</v>
      </c>
      <c r="C5" s="56"/>
      <c r="D5" s="57" t="s">
        <v>31</v>
      </c>
      <c r="E5" s="57"/>
      <c r="F5" s="57"/>
      <c r="G5" s="57"/>
      <c r="H5" s="57"/>
      <c r="I5" s="57"/>
      <c r="J5" s="57"/>
      <c r="K5" s="57"/>
      <c r="L5" s="57"/>
    </row>
    <row r="6" spans="2:12" ht="45.75" customHeight="1">
      <c r="B6" s="6"/>
      <c r="C6" s="20" t="s">
        <v>0</v>
      </c>
      <c r="D6" s="7" t="s">
        <v>29</v>
      </c>
      <c r="E6" s="7" t="s">
        <v>1</v>
      </c>
      <c r="F6" s="21" t="s">
        <v>45</v>
      </c>
      <c r="G6" s="7" t="s">
        <v>2</v>
      </c>
      <c r="H6" s="7" t="s">
        <v>3</v>
      </c>
      <c r="I6" s="7" t="s">
        <v>4</v>
      </c>
      <c r="J6" s="7" t="s">
        <v>5</v>
      </c>
      <c r="K6" s="21" t="s">
        <v>62</v>
      </c>
      <c r="L6" s="21" t="s">
        <v>63</v>
      </c>
    </row>
    <row r="7" spans="2:13" ht="47.25">
      <c r="B7" s="4">
        <v>1</v>
      </c>
      <c r="C7" s="1" t="s">
        <v>42</v>
      </c>
      <c r="D7" s="30">
        <f>ROUND(D13/D9,0)</f>
        <v>165</v>
      </c>
      <c r="E7" s="50">
        <f aca="true" t="shared" si="0" ref="E7:J7">E13/E9</f>
        <v>202.79674796747966</v>
      </c>
      <c r="F7" s="50">
        <f t="shared" si="0"/>
        <v>332.44736842105266</v>
      </c>
      <c r="G7" s="50">
        <f t="shared" si="0"/>
        <v>371.4670658682635</v>
      </c>
      <c r="H7" s="50">
        <f t="shared" si="0"/>
        <v>357.84883720930236</v>
      </c>
      <c r="I7" s="50">
        <f t="shared" si="0"/>
        <v>385.7278481012658</v>
      </c>
      <c r="J7" s="50">
        <f t="shared" si="0"/>
        <v>385.75949367088606</v>
      </c>
      <c r="K7" s="23" t="s">
        <v>8</v>
      </c>
      <c r="L7" s="23" t="s">
        <v>8</v>
      </c>
      <c r="M7" s="8"/>
    </row>
    <row r="8" spans="2:13" ht="31.5">
      <c r="B8" s="4">
        <v>2</v>
      </c>
      <c r="C8" s="1" t="s">
        <v>6</v>
      </c>
      <c r="D8" s="36">
        <v>12802</v>
      </c>
      <c r="E8" s="36">
        <v>12472</v>
      </c>
      <c r="F8" s="33">
        <v>12633</v>
      </c>
      <c r="G8" s="33">
        <v>12407</v>
      </c>
      <c r="H8" s="33">
        <v>12310</v>
      </c>
      <c r="I8" s="33">
        <v>12189</v>
      </c>
      <c r="J8" s="33">
        <v>12190</v>
      </c>
      <c r="K8" s="23" t="s">
        <v>8</v>
      </c>
      <c r="L8" s="23" t="s">
        <v>8</v>
      </c>
      <c r="M8" s="8" t="s">
        <v>25</v>
      </c>
    </row>
    <row r="9" spans="2:13" ht="31.5">
      <c r="B9" s="4">
        <v>3</v>
      </c>
      <c r="C9" s="1" t="s">
        <v>38</v>
      </c>
      <c r="D9" s="30">
        <v>77.4</v>
      </c>
      <c r="E9" s="50">
        <v>61.5</v>
      </c>
      <c r="F9" s="50">
        <v>38</v>
      </c>
      <c r="G9" s="50">
        <v>33.4</v>
      </c>
      <c r="H9" s="50">
        <v>34.4</v>
      </c>
      <c r="I9" s="50">
        <v>31.6</v>
      </c>
      <c r="J9" s="50">
        <v>31.6</v>
      </c>
      <c r="K9" s="23" t="s">
        <v>8</v>
      </c>
      <c r="L9" s="23" t="s">
        <v>8</v>
      </c>
      <c r="M9" s="8" t="s">
        <v>25</v>
      </c>
    </row>
    <row r="10" spans="2:13" ht="15.75" hidden="1">
      <c r="B10" s="4">
        <v>4</v>
      </c>
      <c r="C10" s="1"/>
      <c r="D10" s="30"/>
      <c r="E10" s="30"/>
      <c r="F10" s="30"/>
      <c r="G10" s="30"/>
      <c r="H10" s="30"/>
      <c r="I10" s="30"/>
      <c r="J10" s="30"/>
      <c r="K10" s="23"/>
      <c r="L10" s="23"/>
      <c r="M10" s="8"/>
    </row>
    <row r="11" spans="2:13" ht="15.75" hidden="1">
      <c r="B11" s="4">
        <v>5</v>
      </c>
      <c r="C11" s="1"/>
      <c r="D11" s="30"/>
      <c r="E11" s="30"/>
      <c r="F11" s="30"/>
      <c r="G11" s="30"/>
      <c r="H11" s="30"/>
      <c r="I11" s="30"/>
      <c r="J11" s="30"/>
      <c r="K11" s="23"/>
      <c r="L11" s="23"/>
      <c r="M11" s="8"/>
    </row>
    <row r="12" spans="2:13" ht="15.75" hidden="1">
      <c r="B12" s="4">
        <v>6</v>
      </c>
      <c r="C12" s="1"/>
      <c r="D12" s="30"/>
      <c r="E12" s="30"/>
      <c r="F12" s="30"/>
      <c r="G12" s="30"/>
      <c r="H12" s="30"/>
      <c r="I12" s="30"/>
      <c r="J12" s="30"/>
      <c r="K12" s="23"/>
      <c r="L12" s="23"/>
      <c r="M12" s="8"/>
    </row>
    <row r="13" spans="2:13" ht="27.75" customHeight="1">
      <c r="B13" s="4">
        <v>4</v>
      </c>
      <c r="C13" s="1" t="s">
        <v>9</v>
      </c>
      <c r="D13" s="36">
        <v>12802</v>
      </c>
      <c r="E13" s="36">
        <v>12472</v>
      </c>
      <c r="F13" s="33">
        <v>12633</v>
      </c>
      <c r="G13" s="33">
        <v>12407</v>
      </c>
      <c r="H13" s="33">
        <v>12310</v>
      </c>
      <c r="I13" s="33">
        <v>12189</v>
      </c>
      <c r="J13" s="33">
        <v>12190</v>
      </c>
      <c r="K13" s="23" t="s">
        <v>8</v>
      </c>
      <c r="L13" s="23" t="s">
        <v>8</v>
      </c>
      <c r="M13" s="8" t="s">
        <v>25</v>
      </c>
    </row>
    <row r="14" spans="2:13" ht="47.25">
      <c r="B14" s="4">
        <v>5</v>
      </c>
      <c r="C14" s="1" t="s">
        <v>34</v>
      </c>
      <c r="D14" s="24"/>
      <c r="E14" s="25"/>
      <c r="F14" s="25"/>
      <c r="G14" s="25"/>
      <c r="H14" s="25"/>
      <c r="I14" s="25"/>
      <c r="J14" s="25"/>
      <c r="K14" s="25"/>
      <c r="L14" s="26"/>
      <c r="M14" s="16" t="s">
        <v>27</v>
      </c>
    </row>
    <row r="15" spans="2:13" ht="54" customHeight="1">
      <c r="B15" s="4">
        <v>6</v>
      </c>
      <c r="C15" s="1" t="s">
        <v>11</v>
      </c>
      <c r="D15" s="23" t="s">
        <v>28</v>
      </c>
      <c r="E15" s="23">
        <v>53</v>
      </c>
      <c r="F15" s="23">
        <v>59</v>
      </c>
      <c r="G15" s="23">
        <v>65</v>
      </c>
      <c r="H15" s="23">
        <v>74</v>
      </c>
      <c r="I15" s="23">
        <v>90</v>
      </c>
      <c r="J15" s="23">
        <v>100</v>
      </c>
      <c r="K15" s="23" t="s">
        <v>8</v>
      </c>
      <c r="L15" s="23" t="s">
        <v>8</v>
      </c>
      <c r="M15" s="9" t="s">
        <v>26</v>
      </c>
    </row>
    <row r="16" spans="2:13" ht="52.5" customHeight="1">
      <c r="B16" s="4">
        <v>7</v>
      </c>
      <c r="C16" s="1" t="s">
        <v>64</v>
      </c>
      <c r="D16" s="23" t="s">
        <v>28</v>
      </c>
      <c r="E16" s="23">
        <v>70.3</v>
      </c>
      <c r="F16" s="23">
        <v>70.3</v>
      </c>
      <c r="G16" s="23">
        <v>70.3</v>
      </c>
      <c r="H16" s="23">
        <v>82.4</v>
      </c>
      <c r="I16" s="23">
        <v>90</v>
      </c>
      <c r="J16" s="23">
        <v>100</v>
      </c>
      <c r="K16" s="23" t="s">
        <v>8</v>
      </c>
      <c r="L16" s="23" t="s">
        <v>8</v>
      </c>
      <c r="M16" s="9" t="s">
        <v>26</v>
      </c>
    </row>
    <row r="17" spans="2:13" ht="47.25">
      <c r="B17" s="4">
        <v>8</v>
      </c>
      <c r="C17" s="1" t="s">
        <v>69</v>
      </c>
      <c r="D17" s="23" t="s">
        <v>28</v>
      </c>
      <c r="E17" s="22">
        <v>51.2</v>
      </c>
      <c r="F17" s="23">
        <v>58.6</v>
      </c>
      <c r="G17" s="23">
        <f>G20/G18*100</f>
        <v>61.55216929074064</v>
      </c>
      <c r="H17" s="23">
        <f>H20/H18*100</f>
        <v>59.763414634146336</v>
      </c>
      <c r="I17" s="23">
        <v>79.8</v>
      </c>
      <c r="J17" s="22">
        <v>100</v>
      </c>
      <c r="K17" s="23" t="s">
        <v>8</v>
      </c>
      <c r="L17" s="23" t="s">
        <v>8</v>
      </c>
      <c r="M17" s="9" t="s">
        <v>24</v>
      </c>
    </row>
    <row r="18" spans="2:13" ht="31.5">
      <c r="B18" s="4">
        <v>9</v>
      </c>
      <c r="C18" s="1" t="s">
        <v>68</v>
      </c>
      <c r="D18" s="22">
        <v>16530</v>
      </c>
      <c r="E18" s="22">
        <v>18974</v>
      </c>
      <c r="F18" s="22">
        <v>20732</v>
      </c>
      <c r="G18" s="22">
        <v>19753</v>
      </c>
      <c r="H18" s="22">
        <v>20500</v>
      </c>
      <c r="I18" s="22">
        <v>21490</v>
      </c>
      <c r="J18" s="22">
        <v>22565</v>
      </c>
      <c r="K18" s="23" t="s">
        <v>8</v>
      </c>
      <c r="L18" s="23" t="s">
        <v>8</v>
      </c>
      <c r="M18" s="9" t="s">
        <v>23</v>
      </c>
    </row>
    <row r="19" spans="2:13" ht="15.75">
      <c r="B19" s="4">
        <v>10</v>
      </c>
      <c r="C19" s="1" t="s">
        <v>12</v>
      </c>
      <c r="D19" s="23" t="s">
        <v>28</v>
      </c>
      <c r="E19" s="22">
        <f aca="true" t="shared" si="1" ref="E19:J19">E18/D18*100</f>
        <v>114.78523895946763</v>
      </c>
      <c r="F19" s="22">
        <f t="shared" si="1"/>
        <v>109.26531042479182</v>
      </c>
      <c r="G19" s="22">
        <f t="shared" si="1"/>
        <v>95.2778313717924</v>
      </c>
      <c r="H19" s="22">
        <f t="shared" si="1"/>
        <v>103.78170404495519</v>
      </c>
      <c r="I19" s="22">
        <v>104.8</v>
      </c>
      <c r="J19" s="22">
        <f t="shared" si="1"/>
        <v>105.00232666356443</v>
      </c>
      <c r="K19" s="23" t="s">
        <v>8</v>
      </c>
      <c r="L19" s="23" t="s">
        <v>8</v>
      </c>
      <c r="M19" s="9"/>
    </row>
    <row r="20" spans="2:13" ht="31.5">
      <c r="B20" s="4">
        <v>11</v>
      </c>
      <c r="C20" s="1" t="s">
        <v>35</v>
      </c>
      <c r="D20" s="22">
        <v>6218</v>
      </c>
      <c r="E20" s="22">
        <v>9711</v>
      </c>
      <c r="F20" s="22">
        <v>12158.8</v>
      </c>
      <c r="G20" s="22">
        <v>12158.4</v>
      </c>
      <c r="H20" s="22">
        <v>12251.5</v>
      </c>
      <c r="I20" s="22">
        <v>17152</v>
      </c>
      <c r="J20" s="22">
        <f>J15*J18/100</f>
        <v>22565</v>
      </c>
      <c r="K20" s="23" t="s">
        <v>8</v>
      </c>
      <c r="L20" s="23" t="s">
        <v>8</v>
      </c>
      <c r="M20" s="9" t="s">
        <v>10</v>
      </c>
    </row>
    <row r="21" spans="2:13" ht="15.75">
      <c r="B21" s="4">
        <v>12</v>
      </c>
      <c r="C21" s="1" t="s">
        <v>12</v>
      </c>
      <c r="D21" s="23" t="s">
        <v>28</v>
      </c>
      <c r="E21" s="22">
        <f>E20/D20*100</f>
        <v>156.17561917015118</v>
      </c>
      <c r="F21" s="22">
        <f>F20/E20*100</f>
        <v>125.20646689321386</v>
      </c>
      <c r="G21" s="22">
        <f>G20/F20*100</f>
        <v>99.99671020166464</v>
      </c>
      <c r="H21" s="22">
        <f>H20/G20*100</f>
        <v>100.76572575338861</v>
      </c>
      <c r="I21" s="22">
        <v>141</v>
      </c>
      <c r="J21" s="22">
        <v>131.6</v>
      </c>
      <c r="K21" s="23" t="s">
        <v>8</v>
      </c>
      <c r="L21" s="23" t="s">
        <v>8</v>
      </c>
      <c r="M21" s="9"/>
    </row>
    <row r="22" spans="2:13" ht="31.5">
      <c r="B22" s="4">
        <v>13</v>
      </c>
      <c r="C22" s="1" t="s">
        <v>36</v>
      </c>
      <c r="D22" s="23" t="s">
        <v>28</v>
      </c>
      <c r="E22" s="22">
        <v>0.7</v>
      </c>
      <c r="F22" s="22">
        <v>1.1</v>
      </c>
      <c r="G22" s="22">
        <v>6.5</v>
      </c>
      <c r="H22" s="22">
        <v>8</v>
      </c>
      <c r="I22" s="22">
        <v>5.1</v>
      </c>
      <c r="J22" s="22">
        <v>5.1</v>
      </c>
      <c r="K22" s="23" t="s">
        <v>8</v>
      </c>
      <c r="L22" s="23" t="s">
        <v>8</v>
      </c>
      <c r="M22" s="9" t="s">
        <v>7</v>
      </c>
    </row>
    <row r="23" spans="1:12" ht="15.75">
      <c r="A23" s="11">
        <v>16</v>
      </c>
      <c r="B23" s="4">
        <v>14</v>
      </c>
      <c r="C23" s="1" t="s">
        <v>13</v>
      </c>
      <c r="D23" s="34">
        <v>1.302</v>
      </c>
      <c r="E23" s="34">
        <v>1.302</v>
      </c>
      <c r="F23" s="34">
        <v>1.302</v>
      </c>
      <c r="G23" s="34">
        <v>1.302</v>
      </c>
      <c r="H23" s="34">
        <v>1.302</v>
      </c>
      <c r="I23" s="34">
        <v>1.302</v>
      </c>
      <c r="J23" s="34">
        <v>1.302</v>
      </c>
      <c r="K23" s="23" t="s">
        <v>8</v>
      </c>
      <c r="L23" s="23" t="s">
        <v>8</v>
      </c>
    </row>
    <row r="24" spans="1:12" ht="15.75">
      <c r="A24" s="11">
        <v>17</v>
      </c>
      <c r="B24" s="4">
        <v>15</v>
      </c>
      <c r="C24" s="1" t="s">
        <v>14</v>
      </c>
      <c r="D24" s="22">
        <v>7.6</v>
      </c>
      <c r="E24" s="22">
        <v>8.2</v>
      </c>
      <c r="F24" s="22">
        <v>7.5</v>
      </c>
      <c r="G24" s="22">
        <v>6.5</v>
      </c>
      <c r="H24" s="22">
        <v>7</v>
      </c>
      <c r="I24" s="22">
        <v>8.5</v>
      </c>
      <c r="J24" s="22">
        <v>11.2</v>
      </c>
      <c r="K24" s="22">
        <v>21</v>
      </c>
      <c r="L24" s="22">
        <v>40.7</v>
      </c>
    </row>
    <row r="25" spans="1:13" ht="32.25" customHeight="1">
      <c r="A25" s="11">
        <v>18</v>
      </c>
      <c r="B25" s="4">
        <v>16</v>
      </c>
      <c r="C25" s="1" t="s">
        <v>52</v>
      </c>
      <c r="D25" s="22" t="s">
        <v>8</v>
      </c>
      <c r="E25" s="27">
        <v>0.6</v>
      </c>
      <c r="F25" s="27">
        <v>-0.7</v>
      </c>
      <c r="G25" s="27">
        <v>-1.7</v>
      </c>
      <c r="H25" s="27">
        <v>-1.2</v>
      </c>
      <c r="I25" s="27">
        <v>0.3</v>
      </c>
      <c r="J25" s="22">
        <v>3</v>
      </c>
      <c r="K25" s="22">
        <v>-3.6</v>
      </c>
      <c r="L25" s="22">
        <v>-1.8</v>
      </c>
      <c r="M25" s="3"/>
    </row>
    <row r="26" spans="1:12" ht="15.75">
      <c r="A26" s="11">
        <v>19</v>
      </c>
      <c r="B26" s="4">
        <v>17</v>
      </c>
      <c r="C26" s="1" t="s">
        <v>16</v>
      </c>
      <c r="D26" s="24"/>
      <c r="E26" s="25"/>
      <c r="F26" s="25"/>
      <c r="G26" s="25"/>
      <c r="H26" s="25"/>
      <c r="I26" s="25"/>
      <c r="J26" s="25"/>
      <c r="K26" s="22">
        <f>SUM(E26:H26)</f>
        <v>0</v>
      </c>
      <c r="L26" s="22">
        <f aca="true" t="shared" si="2" ref="L26:L31">SUM(F26:J26)</f>
        <v>0</v>
      </c>
    </row>
    <row r="27" spans="1:12" ht="31.5">
      <c r="A27" s="11">
        <v>20</v>
      </c>
      <c r="B27" s="4">
        <v>18</v>
      </c>
      <c r="C27" s="10" t="s">
        <v>65</v>
      </c>
      <c r="D27" s="22" t="s">
        <v>8</v>
      </c>
      <c r="E27" s="51">
        <v>0.55</v>
      </c>
      <c r="F27" s="51">
        <v>-0.64</v>
      </c>
      <c r="G27" s="51">
        <v>-1.4</v>
      </c>
      <c r="H27" s="51">
        <v>-0.8</v>
      </c>
      <c r="I27" s="51">
        <v>0</v>
      </c>
      <c r="J27" s="51">
        <v>2.7</v>
      </c>
      <c r="K27" s="51">
        <v>-2.84</v>
      </c>
      <c r="L27" s="51">
        <v>-1.64</v>
      </c>
    </row>
    <row r="28" spans="1:13" s="39" customFormat="1" ht="36.75" customHeight="1">
      <c r="A28" s="37">
        <v>21</v>
      </c>
      <c r="B28" s="4">
        <v>19</v>
      </c>
      <c r="C28" s="43" t="s">
        <v>54</v>
      </c>
      <c r="D28" s="22" t="s">
        <v>8</v>
      </c>
      <c r="E28" s="22">
        <v>0.55</v>
      </c>
      <c r="F28" s="22">
        <v>2.2</v>
      </c>
      <c r="G28" s="22">
        <v>0.2</v>
      </c>
      <c r="H28" s="22">
        <v>-0.6</v>
      </c>
      <c r="I28" s="22">
        <v>-0.6</v>
      </c>
      <c r="J28" s="22">
        <v>-0.6</v>
      </c>
      <c r="K28" s="22">
        <f>SUM(F28:H28)</f>
        <v>1.8000000000000003</v>
      </c>
      <c r="L28" s="22">
        <v>0.6</v>
      </c>
      <c r="M28" s="38"/>
    </row>
    <row r="29" spans="1:12" ht="15.75">
      <c r="A29" s="11">
        <v>22</v>
      </c>
      <c r="B29" s="4">
        <v>20</v>
      </c>
      <c r="C29" s="43" t="s">
        <v>18</v>
      </c>
      <c r="D29" s="22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f>SUM(F29:H29)</f>
        <v>0</v>
      </c>
      <c r="L29" s="22">
        <f t="shared" si="2"/>
        <v>0</v>
      </c>
    </row>
    <row r="30" spans="1:12" ht="33.75" customHeight="1">
      <c r="A30" s="11">
        <v>23</v>
      </c>
      <c r="B30" s="4">
        <v>21</v>
      </c>
      <c r="C30" s="43" t="s">
        <v>53</v>
      </c>
      <c r="D30" s="22" t="s">
        <v>8</v>
      </c>
      <c r="E30" s="22">
        <v>0.55</v>
      </c>
      <c r="F30" s="22">
        <v>2.2</v>
      </c>
      <c r="G30" s="22">
        <v>0.2</v>
      </c>
      <c r="H30" s="22">
        <v>-0.6</v>
      </c>
      <c r="I30" s="22">
        <v>-0.6</v>
      </c>
      <c r="J30" s="22">
        <v>-0.6</v>
      </c>
      <c r="K30" s="22">
        <v>2</v>
      </c>
      <c r="L30" s="22">
        <v>0.6</v>
      </c>
    </row>
    <row r="31" spans="1:12" ht="31.5">
      <c r="A31" s="11">
        <v>24</v>
      </c>
      <c r="B31" s="4">
        <v>22</v>
      </c>
      <c r="C31" s="43" t="s">
        <v>19</v>
      </c>
      <c r="D31" s="22" t="s">
        <v>8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f>SUM(F31:H31)</f>
        <v>0</v>
      </c>
      <c r="L31" s="22">
        <f t="shared" si="2"/>
        <v>0</v>
      </c>
    </row>
    <row r="32" spans="1:16" ht="33" customHeight="1">
      <c r="A32" s="11">
        <v>25</v>
      </c>
      <c r="B32" s="4">
        <v>23</v>
      </c>
      <c r="C32" s="1" t="s">
        <v>20</v>
      </c>
      <c r="D32" s="22" t="s">
        <v>8</v>
      </c>
      <c r="E32" s="22">
        <v>0.045</v>
      </c>
      <c r="F32" s="51">
        <v>-0.064</v>
      </c>
      <c r="G32" s="51">
        <v>-0.3</v>
      </c>
      <c r="H32" s="51">
        <v>-0.4</v>
      </c>
      <c r="I32" s="51">
        <v>0.3</v>
      </c>
      <c r="J32" s="51">
        <v>0.3</v>
      </c>
      <c r="K32" s="51">
        <v>-0.76</v>
      </c>
      <c r="L32" s="51">
        <v>-0.16</v>
      </c>
      <c r="O32" s="44"/>
      <c r="P32" s="44"/>
    </row>
    <row r="33" spans="1:16" ht="47.25">
      <c r="A33" s="11">
        <v>26</v>
      </c>
      <c r="B33" s="4">
        <v>24</v>
      </c>
      <c r="C33" s="1" t="s">
        <v>21</v>
      </c>
      <c r="D33" s="22" t="s">
        <v>8</v>
      </c>
      <c r="E33" s="22" t="s">
        <v>8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2">
        <f>SUM(E33:H33)</f>
        <v>0</v>
      </c>
      <c r="L33" s="22">
        <f>SUM(E33:J33)</f>
        <v>0</v>
      </c>
      <c r="O33" s="44"/>
      <c r="P33" s="44"/>
    </row>
    <row r="34" spans="1:12" ht="31.5">
      <c r="A34" s="17">
        <v>27</v>
      </c>
      <c r="B34" s="4">
        <v>25</v>
      </c>
      <c r="C34" s="1" t="s">
        <v>40</v>
      </c>
      <c r="D34" s="22" t="s">
        <v>8</v>
      </c>
      <c r="E34" s="22">
        <f>E27+E32</f>
        <v>0.5950000000000001</v>
      </c>
      <c r="F34" s="22">
        <f>SUM(F27+F32+F33)</f>
        <v>-0.704</v>
      </c>
      <c r="G34" s="22">
        <f>SUM(G27+G32+G33)</f>
        <v>-1.7</v>
      </c>
      <c r="H34" s="22">
        <f>SUM(H27+H32+H33)</f>
        <v>-1.2000000000000002</v>
      </c>
      <c r="I34" s="22">
        <f>SUM(I27+I32+I33)</f>
        <v>0.3</v>
      </c>
      <c r="J34" s="22">
        <f>SUM(J27+J32+J33)</f>
        <v>3</v>
      </c>
      <c r="K34" s="22">
        <f>SUM(F34:H34)</f>
        <v>-3.604</v>
      </c>
      <c r="L34" s="22">
        <f>SUM(F34:J34)</f>
        <v>-0.30400000000000027</v>
      </c>
    </row>
    <row r="35" spans="1:12" ht="48" customHeight="1">
      <c r="A35" s="11">
        <v>28</v>
      </c>
      <c r="B35" s="4">
        <v>26</v>
      </c>
      <c r="C35" s="2" t="s">
        <v>41</v>
      </c>
      <c r="D35" s="22" t="s">
        <v>8</v>
      </c>
      <c r="E35" s="22" t="s">
        <v>8</v>
      </c>
      <c r="F35" s="22">
        <v>-314.3</v>
      </c>
      <c r="G35" s="22">
        <v>-11.8</v>
      </c>
      <c r="H35" s="22">
        <v>50</v>
      </c>
      <c r="I35" s="22">
        <f>I28/I34*100</f>
        <v>-200</v>
      </c>
      <c r="J35" s="22">
        <v>-20</v>
      </c>
      <c r="K35" s="22">
        <v>-50</v>
      </c>
      <c r="L35" s="22">
        <v>-200</v>
      </c>
    </row>
    <row r="36" spans="2:12" ht="15" customHeight="1">
      <c r="B36" s="4">
        <v>29</v>
      </c>
      <c r="C36" s="2" t="s">
        <v>22</v>
      </c>
      <c r="D36" s="5"/>
      <c r="E36" s="5"/>
      <c r="F36" s="5"/>
      <c r="G36" s="5"/>
      <c r="H36" s="5"/>
      <c r="I36" s="5"/>
      <c r="J36" s="5"/>
      <c r="K36" s="5"/>
      <c r="L36" s="5"/>
    </row>
    <row r="37" spans="2:13" ht="63" customHeight="1">
      <c r="B37" s="49"/>
      <c r="C37" s="52" t="s">
        <v>58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2:13" ht="94.5" customHeight="1" hidden="1">
      <c r="B38" s="54" t="s">
        <v>60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48"/>
    </row>
    <row r="39" spans="2:13" ht="23.25" customHeight="1" hidden="1">
      <c r="B39" s="53" t="s">
        <v>59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48"/>
    </row>
    <row r="40" spans="2:13" s="41" customFormat="1" ht="41.25" customHeight="1" hidden="1">
      <c r="B40" s="53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42"/>
    </row>
    <row r="41" spans="2:13" s="41" customFormat="1" ht="48" customHeight="1" hidden="1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2"/>
    </row>
    <row r="42" spans="2:13" s="41" customFormat="1" ht="48" customHeight="1" hidden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2"/>
    </row>
    <row r="43" spans="2:13" s="41" customFormat="1" ht="48" customHeight="1" hidden="1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2"/>
    </row>
    <row r="44" spans="2:13" s="41" customFormat="1" ht="48" customHeight="1" hidden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2"/>
    </row>
    <row r="45" spans="2:13" s="41" customFormat="1" ht="48" customHeight="1" hidden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2"/>
    </row>
    <row r="46" spans="2:13" s="41" customFormat="1" ht="48" customHeight="1" hidden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2"/>
    </row>
    <row r="47" spans="2:13" s="41" customFormat="1" ht="48" customHeight="1" hidden="1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2"/>
    </row>
    <row r="48" spans="2:13" s="41" customFormat="1" ht="48" customHeight="1" hidden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2"/>
    </row>
    <row r="49" spans="2:13" s="41" customFormat="1" ht="48" customHeight="1" hidden="1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2"/>
    </row>
    <row r="50" spans="2:13" s="41" customFormat="1" ht="48" customHeight="1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2"/>
    </row>
    <row r="51" spans="2:13" s="41" customFormat="1" ht="48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2"/>
    </row>
    <row r="52" ht="15">
      <c r="I52" s="18"/>
    </row>
    <row r="53" spans="5:12" ht="15">
      <c r="E53" s="19"/>
      <c r="F53" s="19"/>
      <c r="G53" s="19"/>
      <c r="H53" s="19"/>
      <c r="I53" s="19"/>
      <c r="J53" s="19"/>
      <c r="K53" s="19"/>
      <c r="L53" s="19"/>
    </row>
    <row r="56" ht="15">
      <c r="E56" s="19"/>
    </row>
  </sheetData>
  <sheetProtection/>
  <mergeCells count="11">
    <mergeCell ref="B5:C5"/>
    <mergeCell ref="D5:L5"/>
    <mergeCell ref="H1:L1"/>
    <mergeCell ref="B2:L2"/>
    <mergeCell ref="B3:L3"/>
    <mergeCell ref="B4:C4"/>
    <mergeCell ref="D4:L4"/>
    <mergeCell ref="C37:M37"/>
    <mergeCell ref="B39:L39"/>
    <mergeCell ref="B38:L38"/>
    <mergeCell ref="B40:L40"/>
  </mergeCells>
  <printOptions/>
  <pageMargins left="0.2362204724409449" right="0.2362204724409449" top="0.5511811023622047" bottom="0" header="0.31496062992125984" footer="0"/>
  <pageSetup fitToHeight="1" fitToWidth="1" horizontalDpi="600" verticalDpi="600" orientation="portrait" paperSize="9" scale="52" r:id="rId1"/>
  <rowBreaks count="1" manualBreakCount="1">
    <brk id="2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2"/>
  <sheetViews>
    <sheetView view="pageBreakPreview" zoomScale="63" zoomScaleNormal="115" zoomScaleSheetLayoutView="63" zoomScalePageLayoutView="0" workbookViewId="0" topLeftCell="B4">
      <pane xSplit="2" ySplit="3" topLeftCell="D19" activePane="bottomRight" state="frozen"/>
      <selection pane="topLeft" activeCell="B4" sqref="B4"/>
      <selection pane="topRight" activeCell="D4" sqref="D4"/>
      <selection pane="bottomLeft" activeCell="B7" sqref="B7"/>
      <selection pane="bottomRight" activeCell="K34" sqref="K34"/>
    </sheetView>
  </sheetViews>
  <sheetFormatPr defaultColWidth="9.140625" defaultRowHeight="15"/>
  <cols>
    <col min="1" max="1" width="0" style="11" hidden="1" customWidth="1"/>
    <col min="2" max="2" width="5.140625" style="12" customWidth="1"/>
    <col min="3" max="3" width="62.00390625" style="13" customWidth="1"/>
    <col min="4" max="4" width="12.8515625" style="14" customWidth="1"/>
    <col min="5" max="5" width="15.421875" style="14" customWidth="1"/>
    <col min="6" max="6" width="15.00390625" style="14" bestFit="1" customWidth="1"/>
    <col min="7" max="7" width="13.421875" style="14" bestFit="1" customWidth="1"/>
    <col min="8" max="8" width="12.57421875" style="14" bestFit="1" customWidth="1"/>
    <col min="9" max="9" width="13.421875" style="14" bestFit="1" customWidth="1"/>
    <col min="10" max="10" width="12.57421875" style="14" bestFit="1" customWidth="1"/>
    <col min="11" max="11" width="9.8515625" style="14" bestFit="1" customWidth="1"/>
    <col min="12" max="12" width="13.00390625" style="14" customWidth="1"/>
    <col min="13" max="13" width="13.00390625" style="15" hidden="1" customWidth="1"/>
    <col min="14" max="16384" width="9.140625" style="13" customWidth="1"/>
  </cols>
  <sheetData>
    <row r="1" spans="8:12" ht="70.5" customHeight="1">
      <c r="H1" s="58" t="s">
        <v>50</v>
      </c>
      <c r="I1" s="58"/>
      <c r="J1" s="58"/>
      <c r="K1" s="58"/>
      <c r="L1" s="58"/>
    </row>
    <row r="2" spans="2:12" ht="25.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 ht="25.5" customHeight="1">
      <c r="B3" s="60" t="s">
        <v>33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2" ht="30" customHeight="1">
      <c r="B4" s="58" t="s">
        <v>30</v>
      </c>
      <c r="C4" s="58"/>
      <c r="D4" s="62" t="s">
        <v>43</v>
      </c>
      <c r="E4" s="62"/>
      <c r="F4" s="62"/>
      <c r="G4" s="62"/>
      <c r="H4" s="62"/>
      <c r="I4" s="62"/>
      <c r="J4" s="62"/>
      <c r="K4" s="62"/>
      <c r="L4" s="62"/>
    </row>
    <row r="5" spans="2:12" ht="25.5" customHeight="1">
      <c r="B5" s="56" t="s">
        <v>32</v>
      </c>
      <c r="C5" s="56"/>
      <c r="D5" s="57" t="s">
        <v>49</v>
      </c>
      <c r="E5" s="57"/>
      <c r="F5" s="57"/>
      <c r="G5" s="57"/>
      <c r="H5" s="57"/>
      <c r="I5" s="57"/>
      <c r="J5" s="57"/>
      <c r="K5" s="57"/>
      <c r="L5" s="57"/>
    </row>
    <row r="6" spans="2:12" ht="45.75" customHeight="1">
      <c r="B6" s="6"/>
      <c r="C6" s="20" t="s">
        <v>0</v>
      </c>
      <c r="D6" s="7" t="s">
        <v>29</v>
      </c>
      <c r="E6" s="7" t="s">
        <v>1</v>
      </c>
      <c r="F6" s="21" t="s">
        <v>45</v>
      </c>
      <c r="G6" s="7" t="s">
        <v>2</v>
      </c>
      <c r="H6" s="7" t="s">
        <v>3</v>
      </c>
      <c r="I6" s="7" t="s">
        <v>4</v>
      </c>
      <c r="J6" s="7" t="s">
        <v>5</v>
      </c>
      <c r="K6" s="21" t="s">
        <v>62</v>
      </c>
      <c r="L6" s="21" t="s">
        <v>63</v>
      </c>
    </row>
    <row r="7" spans="2:13" ht="47.25">
      <c r="B7" s="4">
        <v>1</v>
      </c>
      <c r="C7" s="1" t="s">
        <v>42</v>
      </c>
      <c r="D7" s="30">
        <f>ROUND(D13/D9,0)</f>
        <v>236</v>
      </c>
      <c r="E7" s="50">
        <f aca="true" t="shared" si="0" ref="E7:J7">E13/E9</f>
        <v>264.04007564650135</v>
      </c>
      <c r="F7" s="50">
        <f t="shared" si="0"/>
        <v>295.4038186157518</v>
      </c>
      <c r="G7" s="50">
        <f t="shared" si="0"/>
        <v>295.93875634945476</v>
      </c>
      <c r="H7" s="50">
        <f t="shared" si="0"/>
        <v>294.542478153061</v>
      </c>
      <c r="I7" s="50">
        <f t="shared" si="0"/>
        <v>293.33879005272155</v>
      </c>
      <c r="J7" s="50">
        <f t="shared" si="0"/>
        <v>292.4480608584704</v>
      </c>
      <c r="K7" s="23" t="s">
        <v>8</v>
      </c>
      <c r="L7" s="23" t="s">
        <v>8</v>
      </c>
      <c r="M7" s="8"/>
    </row>
    <row r="8" spans="2:13" ht="31.5">
      <c r="B8" s="4">
        <v>2</v>
      </c>
      <c r="C8" s="1" t="s">
        <v>6</v>
      </c>
      <c r="D8" s="36">
        <v>1259041</v>
      </c>
      <c r="E8" s="36">
        <v>1242599</v>
      </c>
      <c r="F8" s="33">
        <v>1237742</v>
      </c>
      <c r="G8" s="33">
        <v>1229300</v>
      </c>
      <c r="H8" s="33">
        <v>1223500</v>
      </c>
      <c r="I8" s="33">
        <v>1218500</v>
      </c>
      <c r="J8" s="33">
        <v>1214800</v>
      </c>
      <c r="K8" s="23" t="s">
        <v>8</v>
      </c>
      <c r="L8" s="23" t="s">
        <v>8</v>
      </c>
      <c r="M8" s="8" t="s">
        <v>25</v>
      </c>
    </row>
    <row r="9" spans="2:13" ht="31.5">
      <c r="B9" s="4">
        <v>3</v>
      </c>
      <c r="C9" s="1" t="s">
        <v>38</v>
      </c>
      <c r="D9" s="30">
        <v>5336</v>
      </c>
      <c r="E9" s="50">
        <v>4706.1</v>
      </c>
      <c r="F9" s="50">
        <v>4190</v>
      </c>
      <c r="G9" s="50">
        <v>4153.9</v>
      </c>
      <c r="H9" s="50">
        <v>4153.9</v>
      </c>
      <c r="I9" s="50">
        <v>4153.9</v>
      </c>
      <c r="J9" s="50">
        <v>4153.9</v>
      </c>
      <c r="K9" s="23" t="s">
        <v>8</v>
      </c>
      <c r="L9" s="23" t="s">
        <v>8</v>
      </c>
      <c r="M9" s="8" t="s">
        <v>25</v>
      </c>
    </row>
    <row r="10" spans="2:13" ht="15.75" hidden="1">
      <c r="B10" s="4">
        <v>4</v>
      </c>
      <c r="C10" s="1"/>
      <c r="D10" s="30"/>
      <c r="E10" s="30"/>
      <c r="F10" s="30"/>
      <c r="G10" s="30"/>
      <c r="H10" s="30"/>
      <c r="I10" s="30"/>
      <c r="J10" s="30"/>
      <c r="K10" s="23"/>
      <c r="L10" s="23"/>
      <c r="M10" s="8"/>
    </row>
    <row r="11" spans="2:13" ht="15.75" hidden="1">
      <c r="B11" s="4">
        <v>5</v>
      </c>
      <c r="C11" s="1"/>
      <c r="D11" s="30"/>
      <c r="E11" s="30"/>
      <c r="F11" s="30"/>
      <c r="G11" s="30"/>
      <c r="H11" s="30"/>
      <c r="I11" s="30"/>
      <c r="J11" s="30"/>
      <c r="K11" s="23"/>
      <c r="L11" s="23"/>
      <c r="M11" s="8"/>
    </row>
    <row r="12" spans="2:13" ht="15.75" hidden="1">
      <c r="B12" s="4">
        <v>6</v>
      </c>
      <c r="C12" s="1"/>
      <c r="D12" s="30"/>
      <c r="E12" s="30"/>
      <c r="F12" s="30"/>
      <c r="G12" s="30"/>
      <c r="H12" s="30"/>
      <c r="I12" s="30"/>
      <c r="J12" s="30"/>
      <c r="K12" s="23"/>
      <c r="L12" s="23"/>
      <c r="M12" s="8"/>
    </row>
    <row r="13" spans="2:13" ht="27.75" customHeight="1">
      <c r="B13" s="4">
        <v>4</v>
      </c>
      <c r="C13" s="1" t="s">
        <v>9</v>
      </c>
      <c r="D13" s="40">
        <v>1259041</v>
      </c>
      <c r="E13" s="40">
        <v>1242599</v>
      </c>
      <c r="F13" s="33">
        <v>1237742</v>
      </c>
      <c r="G13" s="33">
        <v>1229300</v>
      </c>
      <c r="H13" s="33">
        <v>1223500</v>
      </c>
      <c r="I13" s="33">
        <v>1218500</v>
      </c>
      <c r="J13" s="33">
        <v>1214800</v>
      </c>
      <c r="K13" s="23" t="s">
        <v>8</v>
      </c>
      <c r="L13" s="23" t="s">
        <v>8</v>
      </c>
      <c r="M13" s="8" t="s">
        <v>25</v>
      </c>
    </row>
    <row r="14" spans="2:13" ht="47.25">
      <c r="B14" s="4">
        <v>5</v>
      </c>
      <c r="C14" s="1" t="s">
        <v>34</v>
      </c>
      <c r="D14" s="24"/>
      <c r="E14" s="25"/>
      <c r="F14" s="25"/>
      <c r="G14" s="25"/>
      <c r="H14" s="25"/>
      <c r="I14" s="25"/>
      <c r="J14" s="25"/>
      <c r="K14" s="25"/>
      <c r="L14" s="26"/>
      <c r="M14" s="16" t="s">
        <v>27</v>
      </c>
    </row>
    <row r="15" spans="2:13" ht="45" customHeight="1">
      <c r="B15" s="4">
        <v>6</v>
      </c>
      <c r="C15" s="1" t="s">
        <v>11</v>
      </c>
      <c r="D15" s="23" t="s">
        <v>28</v>
      </c>
      <c r="E15" s="23">
        <v>53</v>
      </c>
      <c r="F15" s="23">
        <v>59</v>
      </c>
      <c r="G15" s="23">
        <v>65</v>
      </c>
      <c r="H15" s="23">
        <v>74</v>
      </c>
      <c r="I15" s="23">
        <v>90</v>
      </c>
      <c r="J15" s="23">
        <v>100</v>
      </c>
      <c r="K15" s="23" t="s">
        <v>8</v>
      </c>
      <c r="L15" s="23" t="s">
        <v>8</v>
      </c>
      <c r="M15" s="9" t="s">
        <v>26</v>
      </c>
    </row>
    <row r="16" spans="2:13" ht="45" customHeight="1">
      <c r="B16" s="4">
        <v>7</v>
      </c>
      <c r="C16" s="1" t="s">
        <v>39</v>
      </c>
      <c r="D16" s="23" t="s">
        <v>28</v>
      </c>
      <c r="E16" s="23">
        <v>70.3</v>
      </c>
      <c r="F16" s="23">
        <v>70.3</v>
      </c>
      <c r="G16" s="23">
        <v>70.3</v>
      </c>
      <c r="H16" s="23">
        <v>82.4</v>
      </c>
      <c r="I16" s="23">
        <v>90</v>
      </c>
      <c r="J16" s="23">
        <v>100</v>
      </c>
      <c r="K16" s="23" t="s">
        <v>8</v>
      </c>
      <c r="L16" s="23" t="s">
        <v>8</v>
      </c>
      <c r="M16" s="9" t="s">
        <v>26</v>
      </c>
    </row>
    <row r="17" spans="2:13" ht="47.25">
      <c r="B17" s="4">
        <v>8</v>
      </c>
      <c r="C17" s="1" t="s">
        <v>44</v>
      </c>
      <c r="D17" s="23" t="s">
        <v>28</v>
      </c>
      <c r="E17" s="22">
        <f>E20/E18*100</f>
        <v>58.33509012332666</v>
      </c>
      <c r="F17" s="23">
        <f>F20/F18*100</f>
        <v>64.91288996932337</v>
      </c>
      <c r="G17" s="23">
        <f>G20/G18*100</f>
        <v>69.79619111259606</v>
      </c>
      <c r="H17" s="23">
        <f>H20/H18*100</f>
        <v>67.25560975609756</v>
      </c>
      <c r="I17" s="23">
        <f>I20/I18*100</f>
        <v>90</v>
      </c>
      <c r="J17" s="22">
        <v>100</v>
      </c>
      <c r="K17" s="23" t="s">
        <v>8</v>
      </c>
      <c r="L17" s="23" t="s">
        <v>8</v>
      </c>
      <c r="M17" s="9" t="s">
        <v>24</v>
      </c>
    </row>
    <row r="18" spans="2:13" ht="31.5">
      <c r="B18" s="4">
        <v>9</v>
      </c>
      <c r="C18" s="1" t="s">
        <v>57</v>
      </c>
      <c r="D18" s="22">
        <v>16530</v>
      </c>
      <c r="E18" s="22">
        <v>18974</v>
      </c>
      <c r="F18" s="22">
        <v>20732.4</v>
      </c>
      <c r="G18" s="22">
        <v>19753.8</v>
      </c>
      <c r="H18" s="22">
        <v>20500</v>
      </c>
      <c r="I18" s="22">
        <v>21490</v>
      </c>
      <c r="J18" s="22">
        <v>22565</v>
      </c>
      <c r="K18" s="23" t="s">
        <v>8</v>
      </c>
      <c r="L18" s="23" t="s">
        <v>8</v>
      </c>
      <c r="M18" s="9" t="s">
        <v>23</v>
      </c>
    </row>
    <row r="19" spans="2:13" ht="15.75">
      <c r="B19" s="4">
        <v>10</v>
      </c>
      <c r="C19" s="1" t="s">
        <v>12</v>
      </c>
      <c r="D19" s="23" t="s">
        <v>28</v>
      </c>
      <c r="E19" s="22">
        <f aca="true" t="shared" si="1" ref="E19:J19">E18/D18*100</f>
        <v>114.78523895946763</v>
      </c>
      <c r="F19" s="22">
        <f t="shared" si="1"/>
        <v>109.26741857278381</v>
      </c>
      <c r="G19" s="22">
        <f t="shared" si="1"/>
        <v>95.27985182612721</v>
      </c>
      <c r="H19" s="22">
        <f t="shared" si="1"/>
        <v>103.77750103777501</v>
      </c>
      <c r="I19" s="22">
        <f t="shared" si="1"/>
        <v>104.82926829268293</v>
      </c>
      <c r="J19" s="22">
        <f t="shared" si="1"/>
        <v>105.00232666356443</v>
      </c>
      <c r="K19" s="23" t="s">
        <v>8</v>
      </c>
      <c r="L19" s="23" t="s">
        <v>8</v>
      </c>
      <c r="M19" s="9"/>
    </row>
    <row r="20" spans="2:13" ht="31.5">
      <c r="B20" s="4">
        <v>11</v>
      </c>
      <c r="C20" s="1" t="s">
        <v>35</v>
      </c>
      <c r="D20" s="22">
        <v>7493</v>
      </c>
      <c r="E20" s="22">
        <v>11068.5</v>
      </c>
      <c r="F20" s="22">
        <v>13458</v>
      </c>
      <c r="G20" s="22">
        <v>13787.4</v>
      </c>
      <c r="H20" s="22">
        <v>13787.4</v>
      </c>
      <c r="I20" s="22">
        <v>19341</v>
      </c>
      <c r="J20" s="22">
        <v>22565</v>
      </c>
      <c r="K20" s="23" t="s">
        <v>8</v>
      </c>
      <c r="L20" s="23" t="s">
        <v>8</v>
      </c>
      <c r="M20" s="9" t="s">
        <v>10</v>
      </c>
    </row>
    <row r="21" spans="2:13" ht="15.75">
      <c r="B21" s="4">
        <v>12</v>
      </c>
      <c r="C21" s="1" t="s">
        <v>12</v>
      </c>
      <c r="D21" s="23" t="s">
        <v>28</v>
      </c>
      <c r="E21" s="22">
        <f aca="true" t="shared" si="2" ref="E21:J21">E20/D20*100</f>
        <v>147.71787001201122</v>
      </c>
      <c r="F21" s="22">
        <f t="shared" si="2"/>
        <v>121.58829109635451</v>
      </c>
      <c r="G21" s="22">
        <f t="shared" si="2"/>
        <v>102.44761480160498</v>
      </c>
      <c r="H21" s="22">
        <f t="shared" si="2"/>
        <v>100</v>
      </c>
      <c r="I21" s="22">
        <f t="shared" si="2"/>
        <v>140.2802558858088</v>
      </c>
      <c r="J21" s="22">
        <f t="shared" si="2"/>
        <v>116.66925184840495</v>
      </c>
      <c r="K21" s="23" t="s">
        <v>8</v>
      </c>
      <c r="L21" s="23" t="s">
        <v>8</v>
      </c>
      <c r="M21" s="9"/>
    </row>
    <row r="22" spans="2:13" ht="31.5">
      <c r="B22" s="4">
        <v>13</v>
      </c>
      <c r="C22" s="1" t="s">
        <v>36</v>
      </c>
      <c r="D22" s="23" t="s">
        <v>28</v>
      </c>
      <c r="E22" s="22">
        <v>8.3</v>
      </c>
      <c r="F22" s="22">
        <v>8.57</v>
      </c>
      <c r="G22" s="22">
        <v>10.3</v>
      </c>
      <c r="H22" s="22">
        <v>10.3</v>
      </c>
      <c r="I22" s="22">
        <v>7.3</v>
      </c>
      <c r="J22" s="22">
        <v>6.3</v>
      </c>
      <c r="K22" s="23" t="s">
        <v>8</v>
      </c>
      <c r="L22" s="23" t="s">
        <v>8</v>
      </c>
      <c r="M22" s="9" t="s">
        <v>7</v>
      </c>
    </row>
    <row r="23" spans="1:12" ht="15.75">
      <c r="A23" s="11">
        <v>16</v>
      </c>
      <c r="B23" s="4">
        <v>14</v>
      </c>
      <c r="C23" s="1" t="s">
        <v>13</v>
      </c>
      <c r="D23" s="34">
        <v>1.302</v>
      </c>
      <c r="E23" s="34">
        <v>1.302</v>
      </c>
      <c r="F23" s="34">
        <v>1.302</v>
      </c>
      <c r="G23" s="34">
        <v>1.302</v>
      </c>
      <c r="H23" s="34">
        <v>1.302</v>
      </c>
      <c r="I23" s="34">
        <v>1.302</v>
      </c>
      <c r="J23" s="34">
        <v>1.302</v>
      </c>
      <c r="K23" s="23" t="s">
        <v>8</v>
      </c>
      <c r="L23" s="23" t="s">
        <v>8</v>
      </c>
    </row>
    <row r="24" spans="1:12" ht="15.75">
      <c r="A24" s="11">
        <v>17</v>
      </c>
      <c r="B24" s="4">
        <v>15</v>
      </c>
      <c r="C24" s="1" t="s">
        <v>14</v>
      </c>
      <c r="D24" s="22">
        <v>624.7</v>
      </c>
      <c r="E24" s="22">
        <f aca="true" t="shared" si="3" ref="E24:J24">E20*E9*12*E23/1000000</f>
        <v>813.8458456884001</v>
      </c>
      <c r="F24" s="22">
        <f t="shared" si="3"/>
        <v>881.02204848</v>
      </c>
      <c r="G24" s="22">
        <f t="shared" si="3"/>
        <v>894.8096169566398</v>
      </c>
      <c r="H24" s="22">
        <f t="shared" si="3"/>
        <v>894.8096169566398</v>
      </c>
      <c r="I24" s="22">
        <v>1254.2</v>
      </c>
      <c r="J24" s="22">
        <f t="shared" si="3"/>
        <v>1464.4805406839998</v>
      </c>
      <c r="K24" s="22">
        <f>SUM(F24:H24)</f>
        <v>2670.6412823932797</v>
      </c>
      <c r="L24" s="22">
        <f aca="true" t="shared" si="4" ref="L24:L32">SUM(F24:J24)</f>
        <v>5389.321823077279</v>
      </c>
    </row>
    <row r="25" spans="1:13" ht="32.25" customHeight="1">
      <c r="A25" s="11">
        <v>18</v>
      </c>
      <c r="B25" s="4">
        <v>16</v>
      </c>
      <c r="C25" s="1" t="s">
        <v>55</v>
      </c>
      <c r="D25" s="22" t="s">
        <v>8</v>
      </c>
      <c r="E25" s="27">
        <f>E24-D24</f>
        <v>189.14584568840007</v>
      </c>
      <c r="F25" s="22">
        <f>F24-E24</f>
        <v>67.17620279159985</v>
      </c>
      <c r="G25" s="22">
        <f>G24-E24</f>
        <v>80.96377126823973</v>
      </c>
      <c r="H25" s="22">
        <f>H24-$E24</f>
        <v>80.96377126823973</v>
      </c>
      <c r="I25" s="22">
        <f>I24-$E24</f>
        <v>440.3541543115999</v>
      </c>
      <c r="J25" s="22">
        <f>J24-$E24</f>
        <v>650.6346949955997</v>
      </c>
      <c r="K25" s="22">
        <f>SUM(F25:H25)</f>
        <v>229.1037453280793</v>
      </c>
      <c r="L25" s="22">
        <f t="shared" si="4"/>
        <v>1320.092594635279</v>
      </c>
      <c r="M25" s="3"/>
    </row>
    <row r="26" spans="1:12" ht="15.75">
      <c r="A26" s="11">
        <v>19</v>
      </c>
      <c r="B26" s="4">
        <v>17</v>
      </c>
      <c r="C26" s="1" t="s">
        <v>16</v>
      </c>
      <c r="D26" s="24"/>
      <c r="E26" s="25"/>
      <c r="F26" s="25"/>
      <c r="G26" s="25"/>
      <c r="H26" s="25"/>
      <c r="I26" s="25"/>
      <c r="J26" s="25"/>
      <c r="K26" s="22">
        <f>F26+G26+H26</f>
        <v>0</v>
      </c>
      <c r="L26" s="22">
        <f t="shared" si="4"/>
        <v>0</v>
      </c>
    </row>
    <row r="27" spans="1:12" ht="47.25">
      <c r="A27" s="11">
        <v>20</v>
      </c>
      <c r="B27" s="4">
        <v>18</v>
      </c>
      <c r="C27" s="10" t="s">
        <v>17</v>
      </c>
      <c r="D27" s="22" t="s">
        <v>8</v>
      </c>
      <c r="E27" s="22">
        <f>E25-E32</f>
        <v>180.64584568840007</v>
      </c>
      <c r="F27" s="22">
        <f>F25-F32</f>
        <v>61.37620279159985</v>
      </c>
      <c r="G27" s="22">
        <v>56.9</v>
      </c>
      <c r="H27" s="22">
        <v>56.9</v>
      </c>
      <c r="I27" s="22">
        <v>416.5</v>
      </c>
      <c r="J27" s="22">
        <v>626.3</v>
      </c>
      <c r="K27" s="22">
        <f aca="true" t="shared" si="5" ref="K27:K32">SUM(F27:H27)</f>
        <v>175.17620279159985</v>
      </c>
      <c r="L27" s="22">
        <f t="shared" si="4"/>
        <v>1217.9762027916</v>
      </c>
    </row>
    <row r="28" spans="1:16" s="39" customFormat="1" ht="36.75" customHeight="1">
      <c r="A28" s="37">
        <v>21</v>
      </c>
      <c r="B28" s="4">
        <v>19</v>
      </c>
      <c r="C28" s="43" t="s">
        <v>56</v>
      </c>
      <c r="D28" s="22" t="s">
        <v>8</v>
      </c>
      <c r="E28" s="22">
        <f>SUM(E29:E31)</f>
        <v>124.44</v>
      </c>
      <c r="F28" s="22">
        <f>F29+F30+F31</f>
        <v>-15.700000000000001</v>
      </c>
      <c r="G28" s="22">
        <f>G29+G30+G31</f>
        <v>-115.69999999999999</v>
      </c>
      <c r="H28" s="22">
        <f>H29+H30+H31</f>
        <v>-124.39999999999999</v>
      </c>
      <c r="I28" s="22">
        <f>I29+I30+I31</f>
        <v>-124.39999999999999</v>
      </c>
      <c r="J28" s="22">
        <f>J29+J30+J31</f>
        <v>-124.39999999999999</v>
      </c>
      <c r="K28" s="22">
        <f t="shared" si="5"/>
        <v>-255.79999999999995</v>
      </c>
      <c r="L28" s="22">
        <f t="shared" si="4"/>
        <v>-504.5999999999999</v>
      </c>
      <c r="M28" s="38"/>
      <c r="O28" s="45"/>
      <c r="P28" s="45"/>
    </row>
    <row r="29" spans="1:12" ht="15.75">
      <c r="A29" s="11">
        <v>22</v>
      </c>
      <c r="B29" s="4">
        <v>20</v>
      </c>
      <c r="C29" s="43" t="s">
        <v>18</v>
      </c>
      <c r="D29" s="22"/>
      <c r="E29" s="22">
        <v>1.14</v>
      </c>
      <c r="F29" s="22">
        <v>-0.9</v>
      </c>
      <c r="G29" s="22">
        <v>-1.1</v>
      </c>
      <c r="H29" s="22">
        <v>-1.1</v>
      </c>
      <c r="I29" s="22">
        <v>-1.1</v>
      </c>
      <c r="J29" s="22">
        <v>-1.1</v>
      </c>
      <c r="K29" s="22">
        <f t="shared" si="5"/>
        <v>-3.1</v>
      </c>
      <c r="L29" s="22">
        <f t="shared" si="4"/>
        <v>-5.300000000000001</v>
      </c>
    </row>
    <row r="30" spans="1:12" ht="33.75" customHeight="1">
      <c r="A30" s="11">
        <v>23</v>
      </c>
      <c r="B30" s="4">
        <v>21</v>
      </c>
      <c r="C30" s="43" t="s">
        <v>51</v>
      </c>
      <c r="D30" s="22" t="s">
        <v>8</v>
      </c>
      <c r="E30" s="22">
        <v>109</v>
      </c>
      <c r="F30" s="22">
        <v>-0.5</v>
      </c>
      <c r="G30" s="22">
        <v>-100.3</v>
      </c>
      <c r="H30" s="22">
        <v>-109</v>
      </c>
      <c r="I30" s="22">
        <v>-109</v>
      </c>
      <c r="J30" s="22">
        <v>-109</v>
      </c>
      <c r="K30" s="22">
        <f t="shared" si="5"/>
        <v>-209.8</v>
      </c>
      <c r="L30" s="22">
        <f t="shared" si="4"/>
        <v>-427.8</v>
      </c>
    </row>
    <row r="31" spans="1:12" ht="31.5">
      <c r="A31" s="11">
        <v>24</v>
      </c>
      <c r="B31" s="4">
        <v>22</v>
      </c>
      <c r="C31" s="43" t="s">
        <v>19</v>
      </c>
      <c r="D31" s="22" t="s">
        <v>8</v>
      </c>
      <c r="E31" s="22">
        <v>14.3</v>
      </c>
      <c r="F31" s="22">
        <v>-14.3</v>
      </c>
      <c r="G31" s="22">
        <v>-14.3</v>
      </c>
      <c r="H31" s="22">
        <v>-14.3</v>
      </c>
      <c r="I31" s="22">
        <v>-14.3</v>
      </c>
      <c r="J31" s="22">
        <v>-14.3</v>
      </c>
      <c r="K31" s="22">
        <f t="shared" si="5"/>
        <v>-42.900000000000006</v>
      </c>
      <c r="L31" s="22">
        <f t="shared" si="4"/>
        <v>-71.5</v>
      </c>
    </row>
    <row r="32" spans="1:12" ht="32.25" customHeight="1">
      <c r="A32" s="11">
        <v>25</v>
      </c>
      <c r="B32" s="4">
        <v>23</v>
      </c>
      <c r="C32" s="1" t="s">
        <v>20</v>
      </c>
      <c r="D32" s="22" t="s">
        <v>8</v>
      </c>
      <c r="E32" s="22">
        <v>8.5</v>
      </c>
      <c r="F32" s="22">
        <v>5.8</v>
      </c>
      <c r="G32" s="22">
        <v>24.1</v>
      </c>
      <c r="H32" s="22">
        <v>24.1</v>
      </c>
      <c r="I32" s="22">
        <v>23.9</v>
      </c>
      <c r="J32" s="22">
        <v>24.3</v>
      </c>
      <c r="K32" s="22">
        <f t="shared" si="5"/>
        <v>54</v>
      </c>
      <c r="L32" s="22">
        <f t="shared" si="4"/>
        <v>102.2</v>
      </c>
    </row>
    <row r="33" spans="1:12" ht="47.25">
      <c r="A33" s="11">
        <v>26</v>
      </c>
      <c r="B33" s="4">
        <v>24</v>
      </c>
      <c r="C33" s="1" t="s">
        <v>21</v>
      </c>
      <c r="D33" s="22" t="s">
        <v>8</v>
      </c>
      <c r="E33" s="22" t="s">
        <v>8</v>
      </c>
      <c r="F33" s="22">
        <f>F25-F27-F32</f>
        <v>0</v>
      </c>
      <c r="G33" s="22">
        <f>G25-G27-G32</f>
        <v>-0.03622873176027497</v>
      </c>
      <c r="H33" s="22">
        <f>H25-H27-H32</f>
        <v>-0.03622873176027497</v>
      </c>
      <c r="I33" s="22">
        <v>0</v>
      </c>
      <c r="J33" s="22">
        <v>0</v>
      </c>
      <c r="K33" s="22">
        <f>SUM(E33:H33)</f>
        <v>-0.07245746352054994</v>
      </c>
      <c r="L33" s="22">
        <f>SUM(E33:J33)</f>
        <v>-0.07245746352054994</v>
      </c>
    </row>
    <row r="34" spans="1:12" ht="31.5">
      <c r="A34" s="17">
        <v>27</v>
      </c>
      <c r="B34" s="4">
        <v>25</v>
      </c>
      <c r="C34" s="1" t="s">
        <v>40</v>
      </c>
      <c r="D34" s="22" t="s">
        <v>8</v>
      </c>
      <c r="E34" s="22">
        <f>E27+E32</f>
        <v>189.14584568840007</v>
      </c>
      <c r="F34" s="22">
        <f>F27+F32</f>
        <v>67.17620279159985</v>
      </c>
      <c r="G34" s="22">
        <f>G27+G32</f>
        <v>81</v>
      </c>
      <c r="H34" s="22">
        <f>H27+H32+H33</f>
        <v>80.96377126823973</v>
      </c>
      <c r="I34" s="22">
        <f>I27+I32+I33</f>
        <v>440.4</v>
      </c>
      <c r="J34" s="22">
        <f>J27+J32+J33</f>
        <v>650.5999999999999</v>
      </c>
      <c r="K34" s="22">
        <f>SUM(F34:H34)</f>
        <v>229.13997405983957</v>
      </c>
      <c r="L34" s="22">
        <f>SUM(F34:J34)</f>
        <v>1320.1399740598395</v>
      </c>
    </row>
    <row r="35" spans="1:12" ht="48" customHeight="1">
      <c r="A35" s="11">
        <v>28</v>
      </c>
      <c r="B35" s="4">
        <v>26</v>
      </c>
      <c r="C35" s="2" t="s">
        <v>41</v>
      </c>
      <c r="D35" s="22" t="s">
        <v>8</v>
      </c>
      <c r="E35" s="22" t="s">
        <v>8</v>
      </c>
      <c r="F35" s="22">
        <f aca="true" t="shared" si="6" ref="F35:L35">F28/F34*100</f>
        <v>-23.371371627994478</v>
      </c>
      <c r="G35" s="22">
        <f t="shared" si="6"/>
        <v>-142.8395061728395</v>
      </c>
      <c r="H35" s="22">
        <f t="shared" si="6"/>
        <v>-153.6489692258188</v>
      </c>
      <c r="I35" s="22">
        <f t="shared" si="6"/>
        <v>-28.247048138056314</v>
      </c>
      <c r="J35" s="22">
        <f t="shared" si="6"/>
        <v>-19.12081155856133</v>
      </c>
      <c r="K35" s="22">
        <f t="shared" si="6"/>
        <v>-111.63482105186857</v>
      </c>
      <c r="L35" s="22">
        <f t="shared" si="6"/>
        <v>-38.223219500595725</v>
      </c>
    </row>
    <row r="36" spans="2:12" ht="15" customHeight="1" hidden="1">
      <c r="B36" s="4">
        <v>29</v>
      </c>
      <c r="C36" s="2" t="s">
        <v>22</v>
      </c>
      <c r="D36" s="5"/>
      <c r="E36" s="5"/>
      <c r="F36" s="5"/>
      <c r="G36" s="5"/>
      <c r="H36" s="5"/>
      <c r="I36" s="5"/>
      <c r="J36" s="5"/>
      <c r="K36" s="5"/>
      <c r="L36" s="5"/>
    </row>
    <row r="37" spans="2:13" s="41" customFormat="1" ht="54.75" customHeight="1">
      <c r="B37" s="63" t="s">
        <v>58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42"/>
    </row>
    <row r="38" ht="15">
      <c r="I38" s="18"/>
    </row>
    <row r="39" spans="5:12" ht="15">
      <c r="E39" s="19"/>
      <c r="F39" s="19"/>
      <c r="G39" s="19"/>
      <c r="H39" s="19"/>
      <c r="I39" s="19"/>
      <c r="J39" s="19"/>
      <c r="K39" s="19"/>
      <c r="L39" s="19"/>
    </row>
    <row r="42" ht="15">
      <c r="E42" s="19"/>
    </row>
  </sheetData>
  <sheetProtection/>
  <mergeCells count="8">
    <mergeCell ref="B37:L37"/>
    <mergeCell ref="B5:C5"/>
    <mergeCell ref="D5:L5"/>
    <mergeCell ref="H1:L1"/>
    <mergeCell ref="B2:L2"/>
    <mergeCell ref="B3:L3"/>
    <mergeCell ref="B4:C4"/>
    <mergeCell ref="D4:L4"/>
  </mergeCells>
  <printOptions/>
  <pageMargins left="0.2362204724409449" right="0.2362204724409449" top="0.5511811023622047" bottom="0" header="0.31496062992125984" footer="0"/>
  <pageSetup fitToHeight="1" fitToWidth="1" horizontalDpi="600" verticalDpi="600" orientation="portrait" paperSize="9" scale="53" r:id="rId1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2"/>
  <sheetViews>
    <sheetView view="pageBreakPreview" zoomScale="66" zoomScaleNormal="115" zoomScaleSheetLayoutView="66" zoomScalePageLayoutView="0" workbookViewId="0" topLeftCell="C3">
      <pane xSplit="1" ySplit="4" topLeftCell="D22" activePane="bottomRight" state="frozen"/>
      <selection pane="topLeft" activeCell="C3" sqref="C3"/>
      <selection pane="topRight" activeCell="D3" sqref="D3"/>
      <selection pane="bottomLeft" activeCell="C7" sqref="C7"/>
      <selection pane="bottomRight" activeCell="B37" sqref="B37:L37"/>
    </sheetView>
  </sheetViews>
  <sheetFormatPr defaultColWidth="9.140625" defaultRowHeight="15"/>
  <cols>
    <col min="1" max="1" width="0" style="11" hidden="1" customWidth="1"/>
    <col min="2" max="2" width="5.140625" style="12" customWidth="1"/>
    <col min="3" max="3" width="62.00390625" style="13" customWidth="1"/>
    <col min="4" max="4" width="12.8515625" style="14" customWidth="1"/>
    <col min="5" max="5" width="15.421875" style="14" customWidth="1"/>
    <col min="6" max="6" width="15.00390625" style="14" bestFit="1" customWidth="1"/>
    <col min="7" max="7" width="13.421875" style="14" bestFit="1" customWidth="1"/>
    <col min="8" max="8" width="12.57421875" style="14" bestFit="1" customWidth="1"/>
    <col min="9" max="9" width="13.421875" style="14" bestFit="1" customWidth="1"/>
    <col min="10" max="10" width="12.57421875" style="14" bestFit="1" customWidth="1"/>
    <col min="11" max="11" width="9.8515625" style="14" bestFit="1" customWidth="1"/>
    <col min="12" max="12" width="13.00390625" style="14" customWidth="1"/>
    <col min="13" max="13" width="13.00390625" style="15" hidden="1" customWidth="1"/>
    <col min="14" max="16384" width="9.140625" style="13" customWidth="1"/>
  </cols>
  <sheetData>
    <row r="1" spans="8:12" ht="70.5" customHeight="1">
      <c r="H1" s="58" t="s">
        <v>47</v>
      </c>
      <c r="I1" s="58"/>
      <c r="J1" s="58"/>
      <c r="K1" s="58"/>
      <c r="L1" s="58"/>
    </row>
    <row r="2" spans="2:12" ht="25.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 ht="25.5" customHeight="1">
      <c r="B3" s="60" t="s">
        <v>33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2" ht="30" customHeight="1">
      <c r="B4" s="58" t="s">
        <v>30</v>
      </c>
      <c r="C4" s="58"/>
      <c r="D4" s="62" t="s">
        <v>43</v>
      </c>
      <c r="E4" s="62"/>
      <c r="F4" s="62"/>
      <c r="G4" s="62"/>
      <c r="H4" s="62"/>
      <c r="I4" s="62"/>
      <c r="J4" s="62"/>
      <c r="K4" s="62"/>
      <c r="L4" s="62"/>
    </row>
    <row r="5" spans="2:12" ht="25.5" customHeight="1">
      <c r="B5" s="56" t="s">
        <v>32</v>
      </c>
      <c r="C5" s="56"/>
      <c r="D5" s="57" t="s">
        <v>48</v>
      </c>
      <c r="E5" s="57"/>
      <c r="F5" s="57"/>
      <c r="G5" s="57"/>
      <c r="H5" s="57"/>
      <c r="I5" s="57"/>
      <c r="J5" s="57"/>
      <c r="K5" s="57"/>
      <c r="L5" s="57"/>
    </row>
    <row r="6" spans="2:12" ht="45.75" customHeight="1">
      <c r="B6" s="6"/>
      <c r="C6" s="20" t="s">
        <v>0</v>
      </c>
      <c r="D6" s="7" t="s">
        <v>29</v>
      </c>
      <c r="E6" s="7" t="s">
        <v>1</v>
      </c>
      <c r="F6" s="21" t="s">
        <v>45</v>
      </c>
      <c r="G6" s="7" t="s">
        <v>2</v>
      </c>
      <c r="H6" s="7" t="s">
        <v>3</v>
      </c>
      <c r="I6" s="7" t="s">
        <v>4</v>
      </c>
      <c r="J6" s="7" t="s">
        <v>5</v>
      </c>
      <c r="K6" s="21" t="s">
        <v>62</v>
      </c>
      <c r="L6" s="21" t="s">
        <v>63</v>
      </c>
    </row>
    <row r="7" spans="2:13" ht="47.25">
      <c r="B7" s="4">
        <v>1</v>
      </c>
      <c r="C7" s="1" t="s">
        <v>42</v>
      </c>
      <c r="D7" s="31"/>
      <c r="E7" s="30"/>
      <c r="F7" s="30"/>
      <c r="G7" s="30"/>
      <c r="H7" s="30"/>
      <c r="I7" s="30"/>
      <c r="J7" s="30"/>
      <c r="K7" s="23"/>
      <c r="L7" s="23"/>
      <c r="M7" s="8"/>
    </row>
    <row r="8" spans="2:13" ht="31.5">
      <c r="B8" s="4">
        <v>2</v>
      </c>
      <c r="C8" s="1" t="s">
        <v>6</v>
      </c>
      <c r="D8" s="36">
        <v>1259041</v>
      </c>
      <c r="E8" s="36">
        <v>1242599</v>
      </c>
      <c r="F8" s="33">
        <v>1237742</v>
      </c>
      <c r="G8" s="33">
        <v>1229300</v>
      </c>
      <c r="H8" s="33">
        <v>1223500</v>
      </c>
      <c r="I8" s="33">
        <v>1218500</v>
      </c>
      <c r="J8" s="33">
        <v>1214800</v>
      </c>
      <c r="K8" s="23" t="s">
        <v>8</v>
      </c>
      <c r="L8" s="23" t="s">
        <v>8</v>
      </c>
      <c r="M8" s="8" t="s">
        <v>25</v>
      </c>
    </row>
    <row r="9" spans="2:13" ht="31.5">
      <c r="B9" s="4">
        <v>3</v>
      </c>
      <c r="C9" s="1" t="s">
        <v>38</v>
      </c>
      <c r="D9" s="31" t="s">
        <v>28</v>
      </c>
      <c r="E9" s="50">
        <v>228.7</v>
      </c>
      <c r="F9" s="50">
        <v>76.9</v>
      </c>
      <c r="G9" s="50">
        <v>71.7</v>
      </c>
      <c r="H9" s="50">
        <v>71.7</v>
      </c>
      <c r="I9" s="50">
        <v>71.7</v>
      </c>
      <c r="J9" s="50">
        <v>71.7</v>
      </c>
      <c r="K9" s="23" t="s">
        <v>8</v>
      </c>
      <c r="L9" s="23" t="s">
        <v>8</v>
      </c>
      <c r="M9" s="8" t="s">
        <v>25</v>
      </c>
    </row>
    <row r="10" spans="2:13" ht="15.75" hidden="1">
      <c r="B10" s="4">
        <v>4</v>
      </c>
      <c r="C10" s="1"/>
      <c r="D10" s="30"/>
      <c r="E10" s="32"/>
      <c r="F10" s="32"/>
      <c r="G10" s="32"/>
      <c r="H10" s="32"/>
      <c r="I10" s="32"/>
      <c r="J10" s="32"/>
      <c r="K10" s="29"/>
      <c r="L10" s="29"/>
      <c r="M10" s="8"/>
    </row>
    <row r="11" spans="2:13" ht="15.75" hidden="1">
      <c r="B11" s="4">
        <v>5</v>
      </c>
      <c r="C11" s="1"/>
      <c r="D11" s="30"/>
      <c r="E11" s="32"/>
      <c r="F11" s="32"/>
      <c r="G11" s="32"/>
      <c r="H11" s="32"/>
      <c r="I11" s="32"/>
      <c r="J11" s="32"/>
      <c r="K11" s="29"/>
      <c r="L11" s="29"/>
      <c r="M11" s="8"/>
    </row>
    <row r="12" spans="2:13" ht="15.75" hidden="1">
      <c r="B12" s="4">
        <v>6</v>
      </c>
      <c r="C12" s="1"/>
      <c r="D12" s="30"/>
      <c r="E12" s="32"/>
      <c r="F12" s="32"/>
      <c r="G12" s="32"/>
      <c r="H12" s="32"/>
      <c r="I12" s="32"/>
      <c r="J12" s="32"/>
      <c r="K12" s="29"/>
      <c r="L12" s="29"/>
      <c r="M12" s="8"/>
    </row>
    <row r="13" spans="2:13" ht="36" customHeight="1">
      <c r="B13" s="4">
        <v>4</v>
      </c>
      <c r="C13" s="1" t="s">
        <v>9</v>
      </c>
      <c r="D13" s="40">
        <v>1259041</v>
      </c>
      <c r="E13" s="40">
        <v>1242599</v>
      </c>
      <c r="F13" s="33">
        <v>1237742</v>
      </c>
      <c r="G13" s="33">
        <v>1229300</v>
      </c>
      <c r="H13" s="33">
        <v>1223500</v>
      </c>
      <c r="I13" s="33">
        <v>1218500</v>
      </c>
      <c r="J13" s="33">
        <v>1214800</v>
      </c>
      <c r="K13" s="23" t="s">
        <v>8</v>
      </c>
      <c r="L13" s="23" t="s">
        <v>8</v>
      </c>
      <c r="M13" s="8" t="s">
        <v>25</v>
      </c>
    </row>
    <row r="14" spans="2:13" ht="47.25">
      <c r="B14" s="4">
        <v>5</v>
      </c>
      <c r="C14" s="1" t="s">
        <v>34</v>
      </c>
      <c r="D14" s="24"/>
      <c r="E14" s="25"/>
      <c r="F14" s="25"/>
      <c r="G14" s="25"/>
      <c r="H14" s="25"/>
      <c r="I14" s="25"/>
      <c r="J14" s="25"/>
      <c r="K14" s="25"/>
      <c r="L14" s="26"/>
      <c r="M14" s="16" t="s">
        <v>27</v>
      </c>
    </row>
    <row r="15" spans="2:13" ht="45" customHeight="1">
      <c r="B15" s="4">
        <v>6</v>
      </c>
      <c r="C15" s="1" t="s">
        <v>11</v>
      </c>
      <c r="D15" s="23" t="s">
        <v>28</v>
      </c>
      <c r="E15" s="23">
        <v>53</v>
      </c>
      <c r="F15" s="23">
        <v>59</v>
      </c>
      <c r="G15" s="23">
        <v>65</v>
      </c>
      <c r="H15" s="23">
        <v>74</v>
      </c>
      <c r="I15" s="23">
        <v>90</v>
      </c>
      <c r="J15" s="23">
        <v>100</v>
      </c>
      <c r="K15" s="23" t="s">
        <v>8</v>
      </c>
      <c r="L15" s="23" t="s">
        <v>8</v>
      </c>
      <c r="M15" s="9" t="s">
        <v>26</v>
      </c>
    </row>
    <row r="16" spans="2:13" ht="45" customHeight="1">
      <c r="B16" s="4">
        <v>7</v>
      </c>
      <c r="C16" s="1" t="s">
        <v>39</v>
      </c>
      <c r="D16" s="23" t="s">
        <v>28</v>
      </c>
      <c r="E16" s="23">
        <v>70.3</v>
      </c>
      <c r="F16" s="23">
        <v>70.3</v>
      </c>
      <c r="G16" s="23">
        <v>70.3</v>
      </c>
      <c r="H16" s="23">
        <v>82.4</v>
      </c>
      <c r="I16" s="23">
        <v>90</v>
      </c>
      <c r="J16" s="23">
        <v>100</v>
      </c>
      <c r="K16" s="23" t="s">
        <v>8</v>
      </c>
      <c r="L16" s="23" t="s">
        <v>8</v>
      </c>
      <c r="M16" s="9" t="s">
        <v>26</v>
      </c>
    </row>
    <row r="17" spans="2:13" ht="47.25">
      <c r="B17" s="4">
        <v>8</v>
      </c>
      <c r="C17" s="1" t="s">
        <v>44</v>
      </c>
      <c r="D17" s="23" t="s">
        <v>28</v>
      </c>
      <c r="E17" s="22">
        <f>E20/E18*100</f>
        <v>86.53947507115</v>
      </c>
      <c r="F17" s="23">
        <f>F20/F18*100</f>
        <v>87.85765275607261</v>
      </c>
      <c r="G17" s="23">
        <f>G20/G18*100</f>
        <v>102.40055078010309</v>
      </c>
      <c r="H17" s="23">
        <f>H20/H18*100</f>
        <v>98.67317073170732</v>
      </c>
      <c r="I17" s="23">
        <f>I20/I18*100</f>
        <v>94.12750116333179</v>
      </c>
      <c r="J17" s="22">
        <v>100</v>
      </c>
      <c r="K17" s="23" t="s">
        <v>8</v>
      </c>
      <c r="L17" s="23" t="s">
        <v>8</v>
      </c>
      <c r="M17" s="9" t="s">
        <v>24</v>
      </c>
    </row>
    <row r="18" spans="2:13" ht="31.5">
      <c r="B18" s="4">
        <v>9</v>
      </c>
      <c r="C18" s="1" t="s">
        <v>57</v>
      </c>
      <c r="D18" s="23">
        <v>16530</v>
      </c>
      <c r="E18" s="22">
        <v>18974</v>
      </c>
      <c r="F18" s="22">
        <v>20732.4</v>
      </c>
      <c r="G18" s="22">
        <v>19753.8</v>
      </c>
      <c r="H18" s="22">
        <v>20500</v>
      </c>
      <c r="I18" s="22">
        <v>21490</v>
      </c>
      <c r="J18" s="22">
        <v>22565</v>
      </c>
      <c r="K18" s="23" t="s">
        <v>8</v>
      </c>
      <c r="L18" s="23" t="s">
        <v>8</v>
      </c>
      <c r="M18" s="9" t="s">
        <v>23</v>
      </c>
    </row>
    <row r="19" spans="2:13" ht="15.75">
      <c r="B19" s="4">
        <v>10</v>
      </c>
      <c r="C19" s="1" t="s">
        <v>12</v>
      </c>
      <c r="D19" s="23" t="s">
        <v>28</v>
      </c>
      <c r="E19" s="22">
        <f aca="true" t="shared" si="0" ref="E19:J19">E18/D18*100</f>
        <v>114.78523895946763</v>
      </c>
      <c r="F19" s="22">
        <f t="shared" si="0"/>
        <v>109.26741857278381</v>
      </c>
      <c r="G19" s="22">
        <f t="shared" si="0"/>
        <v>95.27985182612721</v>
      </c>
      <c r="H19" s="22">
        <f t="shared" si="0"/>
        <v>103.77750103777501</v>
      </c>
      <c r="I19" s="22">
        <f t="shared" si="0"/>
        <v>104.82926829268293</v>
      </c>
      <c r="J19" s="22">
        <f t="shared" si="0"/>
        <v>105.00232666356443</v>
      </c>
      <c r="K19" s="23" t="s">
        <v>8</v>
      </c>
      <c r="L19" s="23" t="s">
        <v>8</v>
      </c>
      <c r="M19" s="9"/>
    </row>
    <row r="20" spans="2:13" ht="31.5">
      <c r="B20" s="4">
        <v>11</v>
      </c>
      <c r="C20" s="1" t="s">
        <v>35</v>
      </c>
      <c r="D20" s="23" t="s">
        <v>28</v>
      </c>
      <c r="E20" s="22">
        <v>16420</v>
      </c>
      <c r="F20" s="22">
        <v>18215</v>
      </c>
      <c r="G20" s="22">
        <v>20228</v>
      </c>
      <c r="H20" s="22">
        <v>20228</v>
      </c>
      <c r="I20" s="22">
        <v>20228</v>
      </c>
      <c r="J20" s="22">
        <f>ROUND(J18*J17/100,0)</f>
        <v>22565</v>
      </c>
      <c r="K20" s="23" t="s">
        <v>8</v>
      </c>
      <c r="L20" s="23" t="s">
        <v>8</v>
      </c>
      <c r="M20" s="9" t="s">
        <v>10</v>
      </c>
    </row>
    <row r="21" spans="2:13" ht="15.75">
      <c r="B21" s="4">
        <v>12</v>
      </c>
      <c r="C21" s="1" t="s">
        <v>12</v>
      </c>
      <c r="D21" s="23" t="s">
        <v>28</v>
      </c>
      <c r="E21" s="23" t="s">
        <v>28</v>
      </c>
      <c r="F21" s="22">
        <f>F20/E20*100</f>
        <v>110.93179049939098</v>
      </c>
      <c r="G21" s="22">
        <f>G20/F20*100</f>
        <v>111.05133132034038</v>
      </c>
      <c r="H21" s="22">
        <f>H20/G20*100</f>
        <v>100</v>
      </c>
      <c r="I21" s="22">
        <f>I20/H20*100</f>
        <v>100</v>
      </c>
      <c r="J21" s="22">
        <f>J20/I20*100</f>
        <v>111.55329246588887</v>
      </c>
      <c r="K21" s="23" t="s">
        <v>8</v>
      </c>
      <c r="L21" s="23" t="s">
        <v>8</v>
      </c>
      <c r="M21" s="9"/>
    </row>
    <row r="22" spans="2:13" ht="31.5">
      <c r="B22" s="4">
        <v>13</v>
      </c>
      <c r="C22" s="1" t="s">
        <v>36</v>
      </c>
      <c r="D22" s="23" t="s">
        <v>28</v>
      </c>
      <c r="E22" s="22">
        <v>50.4</v>
      </c>
      <c r="F22" s="22">
        <v>2</v>
      </c>
      <c r="G22" s="46">
        <v>0.13</v>
      </c>
      <c r="H22" s="46">
        <v>0.13</v>
      </c>
      <c r="I22" s="46">
        <v>0.13</v>
      </c>
      <c r="J22" s="46">
        <v>0.11</v>
      </c>
      <c r="K22" s="23" t="s">
        <v>8</v>
      </c>
      <c r="L22" s="23" t="s">
        <v>8</v>
      </c>
      <c r="M22" s="9" t="s">
        <v>7</v>
      </c>
    </row>
    <row r="23" spans="1:12" ht="15.75">
      <c r="A23" s="11">
        <v>16</v>
      </c>
      <c r="B23" s="4">
        <v>14</v>
      </c>
      <c r="C23" s="1" t="s">
        <v>13</v>
      </c>
      <c r="D23" s="35" t="s">
        <v>28</v>
      </c>
      <c r="E23" s="34">
        <v>1.302</v>
      </c>
      <c r="F23" s="34">
        <v>1.302</v>
      </c>
      <c r="G23" s="34">
        <v>1.302</v>
      </c>
      <c r="H23" s="34">
        <v>1.302</v>
      </c>
      <c r="I23" s="34">
        <v>1.302</v>
      </c>
      <c r="J23" s="34">
        <v>1.302</v>
      </c>
      <c r="K23" s="23" t="s">
        <v>8</v>
      </c>
      <c r="L23" s="23" t="s">
        <v>8</v>
      </c>
    </row>
    <row r="24" spans="1:12" ht="15.75">
      <c r="A24" s="11">
        <v>17</v>
      </c>
      <c r="B24" s="4">
        <v>15</v>
      </c>
      <c r="C24" s="1" t="s">
        <v>14</v>
      </c>
      <c r="D24" s="23" t="s">
        <v>28</v>
      </c>
      <c r="E24" s="22">
        <f aca="true" t="shared" si="1" ref="E24:J24">E20*E9*12*E23/1000000</f>
        <v>58.672088496</v>
      </c>
      <c r="F24" s="22">
        <f t="shared" si="1"/>
        <v>21.885060204</v>
      </c>
      <c r="G24" s="22">
        <f t="shared" si="1"/>
        <v>22.660230902400006</v>
      </c>
      <c r="H24" s="22">
        <f t="shared" si="1"/>
        <v>22.660230902400006</v>
      </c>
      <c r="I24" s="22">
        <f t="shared" si="1"/>
        <v>22.660230902400006</v>
      </c>
      <c r="J24" s="22">
        <f t="shared" si="1"/>
        <v>25.278233652</v>
      </c>
      <c r="K24" s="22">
        <v>67.3</v>
      </c>
      <c r="L24" s="22">
        <v>115.3</v>
      </c>
    </row>
    <row r="25" spans="1:13" ht="32.25" customHeight="1">
      <c r="A25" s="11">
        <v>18</v>
      </c>
      <c r="B25" s="4">
        <v>16</v>
      </c>
      <c r="C25" s="1" t="s">
        <v>15</v>
      </c>
      <c r="D25" s="22" t="s">
        <v>8</v>
      </c>
      <c r="E25" s="22">
        <v>58.7</v>
      </c>
      <c r="F25" s="22">
        <v>-36.7</v>
      </c>
      <c r="G25" s="22">
        <v>-36</v>
      </c>
      <c r="H25" s="22">
        <v>-36</v>
      </c>
      <c r="I25" s="22">
        <v>-36</v>
      </c>
      <c r="J25" s="22">
        <v>-33.26</v>
      </c>
      <c r="K25" s="22">
        <f>SUM(F25:H25)</f>
        <v>-108.7</v>
      </c>
      <c r="L25" s="22">
        <f>SUM(F25:J25)</f>
        <v>-177.95999999999998</v>
      </c>
      <c r="M25" s="3"/>
    </row>
    <row r="26" spans="1:12" ht="15.75">
      <c r="A26" s="11">
        <v>19</v>
      </c>
      <c r="B26" s="4">
        <v>17</v>
      </c>
      <c r="C26" s="1" t="s">
        <v>16</v>
      </c>
      <c r="D26" s="24"/>
      <c r="E26" s="25">
        <v>0</v>
      </c>
      <c r="F26" s="25"/>
      <c r="G26" s="25"/>
      <c r="H26" s="25"/>
      <c r="I26" s="25"/>
      <c r="J26" s="25"/>
      <c r="K26" s="22">
        <f aca="true" t="shared" si="2" ref="K26:K33">F26+G26+H26</f>
        <v>0</v>
      </c>
      <c r="L26" s="22">
        <f aca="true" t="shared" si="3" ref="L26:L33">SUM(F26:J26)</f>
        <v>0</v>
      </c>
    </row>
    <row r="27" spans="1:12" ht="47.25">
      <c r="A27" s="11">
        <v>20</v>
      </c>
      <c r="B27" s="4">
        <v>18</v>
      </c>
      <c r="C27" s="10" t="s">
        <v>17</v>
      </c>
      <c r="D27" s="22" t="s">
        <v>8</v>
      </c>
      <c r="E27" s="22">
        <v>38.5</v>
      </c>
      <c r="F27" s="22">
        <v>-33.6</v>
      </c>
      <c r="G27" s="22">
        <v>-6.5</v>
      </c>
      <c r="H27" s="22">
        <v>-6.5</v>
      </c>
      <c r="I27" s="22">
        <v>-6.5</v>
      </c>
      <c r="J27" s="22">
        <v>-3.8</v>
      </c>
      <c r="K27" s="22">
        <f>SUM(F27:H27)</f>
        <v>-46.6</v>
      </c>
      <c r="L27" s="22">
        <f>SUM(F27:J27)</f>
        <v>-56.9</v>
      </c>
    </row>
    <row r="28" spans="1:13" s="39" customFormat="1" ht="36.75" customHeight="1">
      <c r="A28" s="37">
        <v>21</v>
      </c>
      <c r="B28" s="4">
        <v>19</v>
      </c>
      <c r="C28" s="43" t="s">
        <v>37</v>
      </c>
      <c r="D28" s="22" t="s">
        <v>8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f t="shared" si="2"/>
        <v>0</v>
      </c>
      <c r="L28" s="22">
        <f t="shared" si="3"/>
        <v>0</v>
      </c>
      <c r="M28" s="38"/>
    </row>
    <row r="29" spans="1:12" ht="15.75">
      <c r="A29" s="11">
        <v>22</v>
      </c>
      <c r="B29" s="4">
        <v>20</v>
      </c>
      <c r="C29" s="43" t="s">
        <v>18</v>
      </c>
      <c r="D29" s="22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f t="shared" si="2"/>
        <v>0</v>
      </c>
      <c r="L29" s="22">
        <f t="shared" si="3"/>
        <v>0</v>
      </c>
    </row>
    <row r="30" spans="1:12" ht="33.75" customHeight="1">
      <c r="A30" s="11">
        <v>23</v>
      </c>
      <c r="B30" s="4">
        <v>21</v>
      </c>
      <c r="C30" s="43" t="s">
        <v>51</v>
      </c>
      <c r="D30" s="22" t="s">
        <v>8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f t="shared" si="2"/>
        <v>0</v>
      </c>
      <c r="L30" s="22">
        <f t="shared" si="3"/>
        <v>0</v>
      </c>
    </row>
    <row r="31" spans="1:12" ht="31.5">
      <c r="A31" s="11">
        <v>24</v>
      </c>
      <c r="B31" s="4">
        <v>22</v>
      </c>
      <c r="C31" s="43" t="s">
        <v>19</v>
      </c>
      <c r="D31" s="22" t="s">
        <v>8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f t="shared" si="2"/>
        <v>0</v>
      </c>
      <c r="L31" s="22">
        <f t="shared" si="3"/>
        <v>0</v>
      </c>
    </row>
    <row r="32" spans="1:12" ht="35.25" customHeight="1">
      <c r="A32" s="11">
        <v>25</v>
      </c>
      <c r="B32" s="4">
        <v>23</v>
      </c>
      <c r="C32" s="1" t="s">
        <v>20</v>
      </c>
      <c r="D32" s="22" t="s">
        <v>8</v>
      </c>
      <c r="E32" s="22">
        <v>20.2</v>
      </c>
      <c r="F32" s="22">
        <v>-3.1</v>
      </c>
      <c r="G32" s="22">
        <v>-29.5</v>
      </c>
      <c r="H32" s="22">
        <v>-29.5</v>
      </c>
      <c r="I32" s="22">
        <v>-29.5</v>
      </c>
      <c r="J32" s="22">
        <v>-29.5</v>
      </c>
      <c r="K32" s="22">
        <f>SUM(F32:H32)</f>
        <v>-62.1</v>
      </c>
      <c r="L32" s="22">
        <f>SUM(F32:J32)</f>
        <v>-121.1</v>
      </c>
    </row>
    <row r="33" spans="1:12" ht="47.25">
      <c r="A33" s="11">
        <v>26</v>
      </c>
      <c r="B33" s="4">
        <v>24</v>
      </c>
      <c r="C33" s="1" t="s">
        <v>21</v>
      </c>
      <c r="D33" s="22" t="s">
        <v>8</v>
      </c>
      <c r="E33" s="22">
        <f aca="true" t="shared" si="4" ref="E33:J33">E25-E27-E32</f>
        <v>0</v>
      </c>
      <c r="F33" s="22">
        <v>0</v>
      </c>
      <c r="G33" s="22">
        <f t="shared" si="4"/>
        <v>0</v>
      </c>
      <c r="H33" s="22">
        <v>0</v>
      </c>
      <c r="I33" s="22">
        <f t="shared" si="4"/>
        <v>0</v>
      </c>
      <c r="J33" s="22">
        <f t="shared" si="4"/>
        <v>0.0400000000000027</v>
      </c>
      <c r="K33" s="22">
        <f t="shared" si="2"/>
        <v>0</v>
      </c>
      <c r="L33" s="22">
        <f t="shared" si="3"/>
        <v>0.0400000000000027</v>
      </c>
    </row>
    <row r="34" spans="1:12" ht="31.5">
      <c r="A34" s="17">
        <v>27</v>
      </c>
      <c r="B34" s="4">
        <v>25</v>
      </c>
      <c r="C34" s="1" t="s">
        <v>46</v>
      </c>
      <c r="D34" s="22" t="s">
        <v>8</v>
      </c>
      <c r="E34" s="22">
        <f>E27+E32</f>
        <v>58.7</v>
      </c>
      <c r="F34" s="22">
        <f>F27+F32</f>
        <v>-36.7</v>
      </c>
      <c r="G34" s="22">
        <f>G27+G32</f>
        <v>-36</v>
      </c>
      <c r="H34" s="22">
        <f>H27+H32+H33</f>
        <v>-36</v>
      </c>
      <c r="I34" s="22">
        <f>I27+I32+I33</f>
        <v>-36</v>
      </c>
      <c r="J34" s="22">
        <f>J27+J32+J33</f>
        <v>-33.25999999999999</v>
      </c>
      <c r="K34" s="22">
        <f>SUM(F34:H34)</f>
        <v>-108.7</v>
      </c>
      <c r="L34" s="22">
        <f>SUM(F34:J34)</f>
        <v>-177.95999999999998</v>
      </c>
    </row>
    <row r="35" spans="1:12" ht="48" customHeight="1">
      <c r="A35" s="11">
        <v>28</v>
      </c>
      <c r="B35" s="4">
        <v>26</v>
      </c>
      <c r="C35" s="2" t="s">
        <v>41</v>
      </c>
      <c r="D35" s="22" t="s">
        <v>8</v>
      </c>
      <c r="E35" s="22" t="s">
        <v>8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2:12" ht="15" customHeight="1" hidden="1">
      <c r="B36" s="4">
        <v>29</v>
      </c>
      <c r="C36" s="2" t="s">
        <v>22</v>
      </c>
      <c r="D36" s="5"/>
      <c r="E36" s="5"/>
      <c r="F36" s="5"/>
      <c r="G36" s="5"/>
      <c r="H36" s="5"/>
      <c r="I36" s="5"/>
      <c r="J36" s="5"/>
      <c r="K36" s="5"/>
      <c r="L36" s="5"/>
    </row>
    <row r="37" spans="2:13" s="41" customFormat="1" ht="57.75" customHeight="1">
      <c r="B37" s="63" t="s">
        <v>58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42"/>
    </row>
    <row r="38" ht="15">
      <c r="I38" s="18"/>
    </row>
    <row r="39" spans="5:12" ht="15">
      <c r="E39" s="19"/>
      <c r="F39" s="19"/>
      <c r="G39" s="19"/>
      <c r="H39" s="19"/>
      <c r="I39" s="19"/>
      <c r="J39" s="19"/>
      <c r="K39" s="19"/>
      <c r="L39" s="19"/>
    </row>
    <row r="42" ht="15">
      <c r="E42" s="19"/>
    </row>
  </sheetData>
  <sheetProtection/>
  <mergeCells count="8">
    <mergeCell ref="B37:L37"/>
    <mergeCell ref="B5:C5"/>
    <mergeCell ref="D5:L5"/>
    <mergeCell ref="H1:L1"/>
    <mergeCell ref="B2:L2"/>
    <mergeCell ref="B3:L3"/>
    <mergeCell ref="B4:C4"/>
    <mergeCell ref="D4:L4"/>
  </mergeCells>
  <printOptions/>
  <pageMargins left="0.2362204724409449" right="0.2362204724409449" top="0.5511811023622047" bottom="0" header="0.31496062992125984" footer="0"/>
  <pageSetup fitToHeight="1" fitToWidth="1" horizontalDpi="600" verticalDpi="600" orientation="portrait" paperSize="9" scale="53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Юдина Инга Александровна</dc:creator>
  <cp:keywords/>
  <dc:description/>
  <cp:lastModifiedBy>Admin</cp:lastModifiedBy>
  <cp:lastPrinted>2017-04-04T12:00:16Z</cp:lastPrinted>
  <dcterms:created xsi:type="dcterms:W3CDTF">2014-04-12T03:39:43Z</dcterms:created>
  <dcterms:modified xsi:type="dcterms:W3CDTF">2017-04-04T12:02:26Z</dcterms:modified>
  <cp:category/>
  <cp:version/>
  <cp:contentType/>
  <cp:contentStatus/>
</cp:coreProperties>
</file>